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51" documentId="13_ncr:1_{F6CB121F-512D-4AA6-A0C1-0FB36C537598}" xr6:coauthVersionLast="47" xr6:coauthVersionMax="47" xr10:uidLastSave="{CBED4731-FBB6-4A3A-BBE8-6D010421223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<sst xmlns="http://schemas.openxmlformats.org/spreadsheetml/2006/main" count="178596" uniqueCount="39082">
  <si>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</si>
  <si>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</si>
  <si>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</si>
  <si>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</si>
  <si>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</si>
  <si>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</si>
  <si>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</si>
  <si>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</si>
  <si>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</si>
  <si>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</si>
  <si>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</si>
  <si>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</si>
  <si>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</si>
  <si>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</si>
  <si>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</si>
  <si>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</si>
  <si>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</si>
  <si>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</si>
  <si>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</si>
  <si>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</si>
  <si>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</si>
  <si>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</si>
  <si>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</si>
  <si>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</si>
  <si>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</si>
  <si>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</si>
  <si>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</si>
  <si>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</si>
  <si>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</si>
  <si>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</si>
  <si>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</si>
  <si>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</si>
  <si>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</si>
  <si>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</si>
  <si>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</si>
  <si>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</si>
  <si>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</si>
  <si>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</si>
  <si>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</si>
  <si>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</si>
  <si>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</si>
  <si>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</si>
  <si>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</si>
  <si>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</si>
  <si>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</si>
  <si>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</si>
  <si>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</si>
  <si>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</si>
  <si>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</si>
  <si>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</si>
  <si>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</si>
  <si>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</si>
  <si>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</si>
  <si>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</si>
  <si>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</si>
  <si>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</si>
  <si>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</si>
  <si>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</si>
  <si>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</si>
  <si>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</si>
  <si>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</si>
  <si>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</si>
  <si>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</si>
  <si>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</si>
  <si>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</si>
  <si>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</si>
  <si>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</si>
  <si>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</si>
  <si>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</si>
  <si>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</si>
  <si>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</si>
  <si>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</si>
  <si>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</si>
  <si>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</si>
  <si>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</si>
  <si>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</si>
  <si>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</si>
  <si>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</si>
  <si>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</si>
  <si>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</si>
  <si>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</si>
  <si>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</si>
  <si>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</si>
  <si>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</si>
  <si>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</si>
  <si>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</si>
  <si>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</si>
  <si>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</si>
  <si>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</si>
  <si>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</si>
  <si>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</si>
  <si>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</si>
  <si>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</si>
  <si>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</si>
  <si>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</si>
  <si>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</si>
  <si>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</si>
  <si>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</si>
  <si>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</si>
  <si>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</si>
  <si>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</si>
  <si>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</si>
  <si>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</si>
  <si>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</si>
  <si>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</si>
  <si>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</si>
  <si>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</si>
  <si>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</si>
  <si>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</si>
  <si>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</si>
  <si>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</si>
  <si>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</si>
  <si>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</si>
  <si>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</si>
  <si>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</si>
  <si>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</si>
  <si>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</si>
  <si>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</si>
  <si>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</si>
  <si>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</si>
  <si>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</si>
  <si>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</si>
  <si>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</si>
  <si>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</si>
  <si>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</si>
  <si>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</si>
  <si>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</si>
  <si>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</si>
  <si>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</si>
  <si>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</si>
  <si>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</si>
  <si>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</si>
  <si>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</si>
  <si>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</si>
  <si>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</si>
  <si>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</si>
  <si>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</si>
  <si>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</si>
  <si>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</si>
  <si>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</si>
  <si>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</si>
  <si>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</si>
  <si>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</si>
  <si>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</si>
  <si>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</si>
  <si>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</si>
  <si>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</si>
  <si>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</si>
  <si>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</si>
  <si>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</si>
  <si>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</si>
  <si>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</si>
  <si>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</si>
  <si>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</si>
  <si>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</si>
  <si>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</si>
  <si>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</si>
  <si>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</si>
  <si>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</si>
  <si>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</si>
  <si>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</si>
  <si>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</si>
  <si>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</si>
  <si>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</si>
  <si>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</si>
  <si>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</si>
  <si>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</si>
  <si>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</si>
  <si>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</si>
  <si>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</si>
  <si>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</si>
  <si>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</si>
  <si>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</si>
  <si>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</si>
  <si>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</si>
  <si>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</si>
  <si>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</si>
  <si>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</si>
  <si>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</si>
  <si>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</si>
  <si>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</si>
  <si>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</si>
  <si>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</si>
  <si>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</si>
  <si>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</si>
  <si>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</si>
  <si>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</si>
  <si>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</si>
  <si>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</si>
  <si>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</si>
  <si>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</si>
  <si>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</si>
  <si>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</si>
  <si>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</si>
  <si>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</si>
  <si>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</si>
  <si>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</si>
  <si>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</si>
  <si>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</si>
  <si>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</si>
  <si>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</si>
  <si>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</si>
  <si>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</si>
  <si>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</si>
  <si>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</si>
  <si>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</si>
  <si>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</si>
  <si>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</si>
  <si>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</si>
  <si>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</si>
  <si>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</si>
  <si>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</si>
  <si>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</si>
  <si>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</si>
  <si>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</si>
  <si>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</si>
  <si>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</si>
  <si>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</si>
  <si>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</si>
  <si>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</si>
  <si>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</si>
  <si>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</si>
  <si>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</si>
  <si>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</si>
  <si>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</si>
  <si>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</si>
  <si>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</si>
  <si>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</si>
  <si>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</si>
  <si>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</si>
  <si>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</si>
  <si>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</si>
  <si>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</si>
  <si>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</si>
  <si>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</si>
  <si>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</si>
  <si>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</si>
  <si>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</si>
  <si>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</si>
  <si>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</si>
  <si>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</si>
  <si>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</si>
  <si>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</si>
  <si>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</si>
  <si>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</si>
  <si>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</si>
  <si>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</si>
  <si>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</si>
  <si>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</si>
  <si>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</si>
  <si>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</si>
  <si>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</si>
  <si>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</si>
  <si>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</si>
  <si>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</si>
  <si>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</si>
  <si>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</si>
  <si>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</si>
  <si>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</si>
  <si>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</si>
  <si>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</si>
  <si>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</si>
  <si>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</si>
  <si>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</si>
  <si>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</si>
  <si>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</si>
  <si>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</si>
  <si>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</si>
  <si>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</si>
  <si>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</si>
  <si>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</si>
  <si>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</si>
  <si>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</si>
  <si>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</si>
  <si>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</si>
  <si>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</si>
  <si>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</si>
  <si>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</si>
  <si>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</si>
  <si>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</si>
  <si>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</si>
  <si>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</si>
  <si>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</si>
  <si>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</si>
  <si>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</si>
  <si>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</si>
  <si>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</si>
  <si>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</si>
  <si>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</si>
  <si>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</si>
  <si>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</si>
  <si>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</si>
  <si>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</si>
  <si>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</si>
  <si>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</si>
  <si>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</si>
  <si>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</si>
  <si>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</si>
  <si>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</si>
  <si>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</si>
  <si>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</si>
  <si>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</si>
  <si>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</si>
  <si>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</si>
  <si>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</si>
  <si>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</si>
  <si>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</si>
  <si>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</si>
  <si>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</si>
  <si>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</si>
  <si>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</si>
  <si>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</si>
  <si>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</si>
  <si>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</si>
  <si>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</si>
  <si>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</si>
  <si>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</si>
  <si>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</si>
  <si>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</si>
  <si>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</si>
  <si>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</si>
  <si>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</si>
  <si>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</si>
  <si>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</si>
  <si>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</si>
  <si>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</si>
  <si>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</si>
  <si>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</si>
  <si>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</si>
  <si>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</si>
  <si>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</si>
  <si>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</si>
  <si>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</si>
  <si>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</si>
  <si>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</si>
  <si>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</si>
  <si>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</si>
  <si>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</si>
  <si>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</si>
  <si>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</si>
  <si>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</si>
  <si>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</si>
  <si>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</si>
  <si>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</si>
  <si>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</si>
  <si>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</si>
  <si>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</si>
  <si>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</si>
  <si>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</si>
  <si>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</si>
  <si>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</si>
  <si>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</si>
  <si>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</si>
  <si>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</si>
  <si>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</si>
  <si>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</si>
  <si>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</si>
  <si>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</si>
  <si>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</si>
  <si>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</si>
  <si>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</si>
  <si>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</si>
  <si>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</si>
  <si>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</si>
  <si>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</si>
  <si>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</si>
  <si>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</si>
  <si>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</si>
  <si>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</si>
  <si>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</si>
  <si>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</si>
  <si>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</si>
  <si>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</si>
  <si>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</si>
  <si>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</si>
  <si>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</si>
  <si>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</si>
  <si>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</si>
  <si>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</si>
  <si>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</si>
  <si>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</si>
  <si>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</si>
  <si>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</si>
  <si>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</si>
  <si>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</si>
  <si>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</si>
  <si>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</si>
  <si>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</si>
  <si>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</si>
  <si>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</si>
  <si>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</si>
  <si>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</si>
  <si>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</si>
  <si>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</si>
  <si>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</si>
  <si>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</si>
  <si>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</si>
  <si>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</si>
  <si>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</si>
  <si>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</si>
  <si>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</si>
  <si>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</si>
  <si>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</si>
  <si>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</si>
  <si>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</si>
  <si>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</si>
  <si>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</si>
  <si>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</si>
  <si>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</si>
  <si>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</si>
  <si>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</si>
  <si>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</si>
  <si>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</si>
  <si>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</si>
  <si>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</si>
  <si>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</si>
  <si>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</si>
  <si>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</si>
  <si>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</si>
  <si>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</si>
  <si>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</si>
  <si>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</si>
  <si>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</si>
  <si>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</si>
  <si>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</si>
  <si>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</si>
  <si>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</si>
  <si>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</si>
  <si>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</si>
  <si>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</si>
  <si>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</si>
  <si>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</si>
  <si>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</si>
  <si>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</si>
  <si>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</si>
  <si>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</si>
  <si>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</si>
  <si>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</si>
  <si>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</si>
  <si>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</si>
  <si>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</si>
  <si>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</si>
  <si>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</si>
  <si>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</si>
  <si>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</si>
  <si>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</si>
  <si>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</si>
  <si>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</si>
  <si>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</si>
  <si>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</si>
  <si>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</si>
  <si>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</si>
  <si>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</si>
  <si>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</si>
  <si>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</si>
  <si>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</si>
  <si>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</si>
  <si>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</si>
  <si>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</si>
  <si>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</si>
  <si>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</si>
  <si>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</si>
  <si>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</si>
  <si>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</si>
  <si>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</si>
  <si>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</si>
  <si>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</si>
  <si>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</si>
  <si>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</si>
  <si>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</si>
  <si>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</si>
  <si>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</si>
  <si>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</si>
  <si>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</si>
  <si>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</si>
  <si>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</si>
  <si>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</si>
  <si>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</si>
  <si>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</si>
  <si>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</si>
  <si>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</si>
  <si>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</si>
  <si>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</si>
  <si>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</si>
  <si>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</si>
  <si>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</si>
  <si>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</si>
  <si>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</si>
  <si>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</si>
  <si>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</si>
  <si>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</si>
  <si>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</si>
  <si>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</si>
  <si>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</si>
  <si>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</si>
  <si>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</si>
  <si>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</si>
  <si>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</si>
  <si>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</si>
  <si>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</si>
  <si>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</si>
  <si>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</si>
  <si>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</si>
  <si>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</si>
  <si>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</si>
  <si>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</si>
  <si>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</si>
  <si>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</si>
  <si>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</si>
  <si>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</si>
  <si>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</si>
  <si>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</si>
  <si>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</si>
  <si>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</si>
  <si>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</si>
  <si>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</si>
  <si>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</si>
  <si>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</si>
  <si>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</si>
  <si>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</si>
  <si>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</si>
  <si>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</si>
  <si>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</si>
  <si>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</si>
  <si>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</si>
  <si>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</si>
  <si>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</si>
  <si>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</si>
  <si>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</si>
  <si>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</si>
  <si>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</si>
  <si>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</si>
  <si>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</si>
  <si>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</si>
  <si>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</si>
  <si>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</si>
  <si>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</si>
  <si>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</si>
  <si>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</si>
  <si>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</si>
  <si>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</si>
  <si>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</si>
  <si>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</si>
  <si>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</si>
  <si>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</si>
  <si>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</si>
  <si>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</si>
  <si>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</si>
  <si>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</si>
  <si>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</si>
  <si>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</si>
  <si>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</si>
  <si>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</si>
  <si>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</si>
  <si>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</si>
  <si>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</si>
  <si>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</si>
  <si>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</si>
  <si>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</si>
  <si>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</si>
  <si>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</si>
  <si>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</si>
  <si>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</si>
  <si>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</si>
  <si>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</si>
  <si>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</si>
  <si>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</si>
  <si>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</si>
  <si>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</si>
  <si>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</si>
  <si>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</si>
  <si>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</si>
  <si>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</si>
  <si>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</si>
  <si>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</si>
  <si>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</si>
  <si>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</si>
  <si>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</si>
  <si>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</si>
  <si>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</si>
  <si>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</si>
  <si>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</si>
  <si>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</si>
  <si>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</si>
  <si>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</si>
  <si>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</si>
  <si>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</si>
  <si>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</si>
  <si>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</si>
  <si>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</si>
  <si>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</si>
  <si>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</si>
  <si>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</si>
  <si>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</si>
  <si>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</si>
  <si>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</si>
  <si>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</si>
  <si>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</si>
  <si>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</si>
  <si>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</si>
  <si>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</si>
  <si>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</si>
  <si>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</si>
  <si>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</si>
  <si>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</si>
  <si>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</si>
  <si>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</si>
  <si>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</si>
  <si>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</si>
  <si>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</si>
  <si>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</si>
  <si>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</si>
  <si>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</si>
  <si>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</si>
  <si>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</si>
  <si>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</si>
  <si>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</si>
  <si>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</si>
  <si>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</si>
  <si>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</si>
  <si>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</si>
  <si>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</si>
  <si>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</si>
  <si>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</si>
  <si>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</si>
  <si>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</si>
  <si>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</si>
  <si>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</si>
  <si>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</si>
  <si>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</si>
  <si>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</si>
  <si>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</si>
  <si>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</si>
  <si>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</si>
  <si>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</si>
  <si>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</si>
  <si>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</si>
  <si>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</si>
  <si>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</si>
  <si>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</si>
  <si>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</si>
  <si>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</si>
  <si>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</si>
  <si>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</si>
  <si>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</si>
  <si>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</si>
  <si>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</si>
  <si>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</si>
  <si>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</si>
  <si>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</si>
  <si>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</si>
  <si>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</si>
  <si>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</si>
  <si>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</si>
  <si>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</si>
  <si>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</si>
  <si>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</si>
  <si>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</si>
  <si>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</si>
  <si>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</si>
  <si>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</si>
  <si>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</si>
  <si>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</si>
  <si>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</si>
  <si>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</si>
  <si>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</si>
  <si>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</si>
  <si>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</si>
  <si>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</si>
  <si>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</si>
  <si>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</si>
  <si>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</si>
  <si>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</si>
  <si>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</si>
  <si>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</si>
  <si>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</si>
  <si>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</si>
  <si>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</si>
  <si>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</si>
  <si>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</si>
  <si>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</si>
  <si>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</si>
  <si>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</si>
  <si>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</si>
  <si>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</si>
  <si>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</si>
  <si>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</si>
  <si>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</si>
  <si>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</si>
  <si>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</si>
  <si>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</si>
  <si>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</si>
  <si>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</si>
  <si>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</si>
  <si>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</si>
  <si>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</si>
  <si>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</si>
  <si>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</si>
  <si>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</si>
  <si>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</si>
  <si>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</si>
  <si>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</si>
  <si>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</si>
  <si>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</si>
  <si>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</si>
  <si>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</si>
  <si>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</si>
  <si>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</si>
  <si>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</si>
  <si>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</si>
  <si>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</si>
  <si>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</si>
  <si>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</si>
  <si>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</si>
  <si>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</si>
  <si>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</si>
  <si>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</si>
  <si>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</si>
  <si>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</si>
  <si>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</si>
  <si>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</si>
  <si>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</si>
  <si>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</si>
  <si>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</si>
  <si>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</si>
  <si>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</si>
  <si>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</si>
  <si>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</si>
  <si>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</si>
  <si>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</si>
  <si>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</si>
  <si>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</si>
  <si>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</si>
  <si>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</si>
  <si>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</si>
  <si>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</si>
  <si>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</si>
  <si>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</si>
  <si>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</si>
  <si>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</si>
  <si>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</si>
  <si>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</si>
  <si>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</si>
  <si>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</si>
  <si>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</si>
  <si>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</si>
  <si>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</si>
  <si>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</si>
  <si>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</si>
  <si>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</si>
  <si>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</si>
  <si>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</si>
  <si>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</si>
  <si>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</si>
  <si>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</si>
  <si>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</si>
  <si>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</si>
  <si>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</si>
  <si>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</si>
  <si>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</si>
  <si>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</si>
  <si>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</si>
  <si>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</si>
  <si>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</si>
  <si>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</si>
  <si>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</si>
  <si>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</si>
  <si>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</si>
  <si>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</si>
  <si>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</si>
  <si>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</si>
  <si>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</si>
  <si>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</si>
  <si>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</si>
  <si>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</si>
  <si>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</si>
  <si>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</si>
  <si>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</si>
  <si>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</si>
  <si>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</si>
  <si>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</si>
  <si>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</si>
  <si>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</si>
  <si>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</si>
  <si>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</si>
  <si>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</si>
  <si>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</si>
  <si>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</si>
  <si>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</si>
  <si>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</si>
  <si>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</si>
  <si>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</si>
  <si>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</si>
  <si>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</si>
  <si>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</si>
  <si>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</si>
  <si>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</si>
  <si>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</si>
  <si>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</si>
  <si>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</si>
  <si>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</si>
  <si>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</si>
  <si>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</si>
  <si>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</si>
  <si>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</si>
  <si>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</si>
  <si>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</si>
  <si>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</si>
  <si>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</si>
  <si>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</si>
  <si>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</si>
  <si>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</si>
  <si>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</si>
  <si>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</si>
  <si>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</si>
  <si>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</si>
  <si>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</si>
  <si>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</si>
  <si>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</si>
  <si>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</si>
  <si>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</si>
  <si>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</si>
  <si>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</si>
  <si>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</si>
  <si>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</si>
  <si>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</si>
  <si>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</si>
  <si>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</si>
  <si>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</si>
  <si>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</si>
  <si>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</si>
  <si>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</si>
  <si>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</si>
  <si>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</si>
  <si>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</si>
  <si>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</si>
  <si>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</si>
  <si>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</si>
  <si>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</si>
  <si>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</si>
  <si>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</si>
  <si>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</si>
  <si>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</si>
  <si>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</si>
  <si>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</si>
  <si>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</si>
  <si>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</si>
  <si>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</si>
  <si>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</si>
  <si>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</si>
  <si>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</si>
  <si>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</si>
  <si>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</si>
  <si>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</si>
  <si>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</si>
  <si>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</si>
  <si>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</si>
  <si>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</si>
  <si>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</si>
  <si>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</si>
  <si>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</si>
  <si>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</si>
  <si>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</si>
  <si>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</si>
  <si>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</si>
  <si>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</si>
  <si>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</si>
  <si>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</si>
  <si>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</si>
  <si>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</si>
  <si>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</si>
  <si>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</si>
  <si>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</si>
  <si>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</si>
  <si>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</si>
  <si>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</si>
  <si>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</si>
  <si>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</si>
  <si>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</si>
  <si>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</si>
  <si>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</si>
  <si>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</si>
  <si>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</si>
  <si>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</si>
  <si>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</si>
  <si>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</si>
  <si>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</si>
  <si>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</si>
  <si>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</si>
  <si>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</si>
  <si>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</si>
  <si>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</si>
  <si>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</si>
  <si>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</si>
  <si>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</si>
  <si>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</si>
  <si>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</si>
  <si>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</si>
  <si>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</si>
  <si>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</si>
  <si>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</si>
  <si>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</si>
  <si>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</si>
  <si>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</si>
  <si>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</si>
  <si>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</si>
  <si>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</si>
  <si>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</si>
  <si>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</si>
  <si>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</si>
  <si>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</si>
  <si>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</si>
  <si>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</si>
  <si>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</si>
  <si>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</si>
  <si>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</si>
  <si>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</si>
  <si>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</si>
  <si>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</si>
  <si>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</si>
  <si>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</si>
  <si>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</si>
  <si>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</si>
  <si>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</si>
  <si>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</si>
  <si>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</si>
  <si>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</si>
  <si>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</si>
  <si>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</si>
  <si>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</si>
  <si>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</si>
  <si>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</si>
  <si>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</si>
  <si>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</si>
  <si>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</si>
  <si>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</si>
  <si>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</si>
  <si>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</si>
  <si>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</si>
  <si>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</si>
  <si>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</si>
  <si>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</si>
  <si>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</si>
  <si>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</si>
  <si>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</si>
  <si>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</si>
  <si>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</si>
  <si>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</si>
  <si>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</si>
  <si>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</si>
  <si>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</si>
  <si>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</si>
  <si>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</si>
  <si>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</si>
  <si>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</si>
  <si>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</si>
  <si>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</si>
  <si>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</si>
  <si>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</si>
  <si>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</si>
  <si>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</si>
  <si>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</si>
  <si>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</si>
  <si>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</si>
  <si>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</si>
  <si>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</si>
  <si>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</si>
  <si>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</si>
  <si>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</si>
  <si>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</si>
  <si>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</si>
  <si>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</si>
  <si>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</si>
  <si>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</si>
  <si>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</si>
  <si>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</si>
  <si>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</si>
  <si>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</si>
  <si>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</si>
  <si>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</si>
  <si>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</si>
  <si>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</si>
  <si>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</si>
  <si>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</si>
  <si>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</si>
  <si>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</si>
  <si>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</si>
  <si>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</si>
  <si>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</si>
  <si>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</si>
  <si>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</si>
  <si>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</si>
  <si>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</si>
  <si>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</si>
  <si>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</si>
  <si>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</si>
  <si>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</si>
  <si>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</si>
  <si>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</si>
  <si>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</si>
  <si>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</si>
  <si>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</si>
  <si>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</si>
  <si>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</si>
  <si>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</si>
  <si>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</si>
  <si>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</si>
  <si>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</si>
  <si>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</si>
  <si>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</si>
  <si>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</si>
  <si>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</si>
  <si>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</si>
  <si>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</si>
  <si>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</si>
  <si>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</si>
  <si>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</si>
  <si>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</si>
  <si>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</si>
  <si>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</si>
  <si>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</si>
  <si>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</si>
  <si>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</si>
  <si>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</si>
  <si>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</si>
  <si>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</si>
  <si>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</si>
  <si>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</si>
  <si>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</si>
  <si>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</si>
  <si>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</si>
  <si>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</si>
  <si>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</si>
  <si>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</si>
  <si>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</si>
  <si>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</si>
  <si>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</si>
  <si>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</si>
  <si>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</si>
  <si>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</si>
  <si>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</si>
  <si>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</si>
  <si>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</si>
  <si>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</si>
  <si>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</si>
  <si>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</si>
  <si>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</si>
  <si>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</si>
  <si>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</si>
  <si>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</si>
  <si>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</si>
  <si>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</si>
  <si>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</si>
  <si>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</si>
  <si>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</si>
  <si>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</si>
  <si>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</si>
  <si>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</si>
  <si>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</si>
  <si>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</si>
  <si>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</si>
  <si>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</si>
  <si>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</si>
  <si>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</si>
  <si>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</si>
  <si>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</si>
  <si>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</si>
  <si>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</si>
  <si>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</si>
  <si>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</si>
  <si>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</si>
  <si>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</si>
  <si>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</si>
  <si>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</si>
  <si>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</si>
  <si>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</si>
  <si>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</si>
  <si>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</si>
  <si>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</si>
  <si>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</si>
  <si>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</si>
  <si>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</si>
  <si>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</si>
  <si>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</si>
  <si>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</si>
  <si>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</si>
  <si>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</si>
  <si>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</si>
  <si>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</si>
  <si>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</si>
  <si>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</si>
  <si>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</si>
  <si>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</si>
  <si>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</si>
  <si>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</si>
  <si>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</si>
  <si>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</si>
  <si>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</si>
  <si>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</si>
  <si>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</si>
  <si>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</si>
  <si>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</si>
  <si>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</si>
  <si>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</si>
  <si>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</si>
  <si>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</si>
  <si>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</si>
  <si>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</si>
  <si>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</si>
  <si>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</si>
  <si>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</si>
  <si>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</si>
  <si>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</si>
  <si>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</si>
  <si>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</si>
  <si>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</si>
  <si>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</si>
  <si>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</si>
  <si>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</si>
  <si>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</si>
  <si>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</si>
  <si>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</si>
  <si>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</si>
  <si>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</si>
  <si>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</si>
  <si>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</si>
  <si>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</si>
  <si>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</si>
  <si>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</si>
  <si>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</si>
  <si>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</si>
  <si>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</si>
  <si>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</si>
  <si>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</si>
  <si>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</si>
  <si>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</si>
  <si>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</si>
  <si>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</si>
  <si>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</si>
  <si>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</si>
  <si>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</si>
  <si>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</si>
  <si>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</si>
  <si>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</si>
  <si>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</si>
  <si>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</si>
  <si>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</si>
  <si>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</si>
  <si>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</si>
  <si>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</si>
  <si>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</si>
  <si>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</si>
  <si>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</si>
  <si>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</si>
  <si>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</si>
  <si>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</si>
  <si>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</si>
  <si>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</si>
  <si>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</si>
  <si>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</si>
  <si>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</si>
  <si>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</si>
  <si>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</si>
  <si>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</si>
  <si>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</si>
  <si>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</si>
  <si>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</si>
  <si>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</si>
  <si>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</si>
  <si>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</si>
  <si>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</si>
  <si>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</si>
  <si>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</si>
  <si>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</si>
  <si>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</si>
  <si>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</si>
  <si>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</si>
  <si>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</si>
  <si>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</si>
  <si>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</si>
  <si>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</si>
  <si>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</si>
  <si>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</si>
  <si>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</si>
  <si>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</si>
  <si>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</si>
  <si>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</si>
  <si>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</si>
  <si>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</si>
  <si>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</si>
  <si>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</si>
  <si>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</si>
  <si>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</si>
  <si>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</si>
  <si>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</si>
  <si>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</si>
  <si>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</si>
  <si>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</si>
  <si>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</si>
  <si>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</si>
  <si>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</si>
  <si>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</si>
  <si>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</si>
  <si>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</si>
  <si>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</si>
  <si>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</si>
  <si>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</si>
  <si>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</si>
  <si>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</si>
  <si>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</si>
  <si>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</si>
  <si>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</si>
  <si>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</si>
  <si>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</si>
  <si>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</si>
  <si>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</si>
  <si>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</si>
  <si>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</si>
  <si>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</si>
  <si>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</si>
  <si>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</si>
  <si>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</si>
  <si>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</si>
  <si>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</si>
  <si>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</si>
  <si>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</si>
  <si>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</si>
  <si>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</si>
  <si>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</si>
  <si>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</si>
  <si>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</si>
  <si>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</si>
  <si>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</si>
  <si>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</si>
  <si>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</si>
  <si>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</si>
  <si>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</si>
  <si>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</si>
  <si>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</si>
  <si>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</si>
  <si>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</si>
  <si>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</si>
  <si>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</si>
  <si>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</si>
  <si>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</si>
  <si>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</si>
  <si>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</si>
  <si>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</si>
  <si>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</si>
  <si>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</si>
  <si>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</si>
  <si>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</si>
  <si>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</si>
  <si>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</si>
  <si>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</si>
  <si>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</si>
  <si>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</si>
  <si>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</si>
  <si>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</si>
  <si>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</si>
  <si>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</si>
  <si>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</si>
  <si>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</si>
  <si>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</si>
  <si>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</si>
  <si>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</si>
  <si>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</si>
  <si>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</si>
  <si>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</si>
  <si>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</si>
  <si>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</si>
  <si>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</si>
  <si>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</si>
  <si>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</si>
  <si>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</si>
  <si>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</si>
  <si>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</si>
  <si>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</si>
  <si>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</si>
  <si>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</si>
  <si>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</si>
  <si>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</si>
  <si>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</si>
  <si>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</si>
  <si>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</si>
  <si>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</si>
  <si>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</si>
  <si>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</si>
  <si>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</si>
  <si>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</si>
  <si>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</si>
  <si>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</si>
  <si>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</si>
  <si>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</si>
  <si>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</si>
  <si>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</si>
  <si>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</si>
  <si>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</si>
  <si>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</si>
  <si>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</si>
  <si>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</si>
  <si>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</si>
  <si>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</si>
  <si>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</si>
  <si>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</si>
  <si>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</si>
  <si>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</si>
  <si>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</si>
  <si>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</si>
  <si>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</si>
  <si>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</si>
  <si>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</si>
  <si>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</si>
  <si>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</si>
  <si>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</si>
  <si>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</si>
  <si>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</si>
  <si>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</si>
  <si>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</si>
  <si>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</si>
  <si>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</si>
  <si>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</si>
  <si>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</si>
  <si>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</si>
  <si>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</si>
  <si>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</si>
  <si>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</si>
  <si>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</si>
  <si>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</si>
  <si>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</si>
  <si>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</si>
  <si>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</si>
  <si>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</si>
  <si>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</si>
  <si>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</si>
  <si>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</si>
  <si>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</si>
  <si>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</si>
  <si>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</si>
  <si>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</si>
  <si>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</si>
  <si>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</si>
  <si>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</si>
  <si>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</si>
  <si>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</si>
  <si>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</si>
  <si>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</si>
  <si>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</si>
  <si>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</si>
  <si>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</si>
  <si>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</si>
  <si>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</si>
  <si>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</si>
  <si>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</si>
  <si>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</si>
  <si>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</si>
  <si>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</si>
  <si>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</si>
  <si>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</si>
  <si>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</si>
  <si>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</si>
  <si>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</si>
  <si>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</si>
  <si>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</si>
  <si>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</si>
  <si>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</si>
  <si>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</si>
  <si>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</si>
  <si>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</si>
  <si>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</si>
  <si>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</si>
  <si>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</si>
  <si>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</si>
  <si>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</si>
  <si>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</si>
  <si>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</si>
  <si>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</si>
  <si>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</si>
  <si>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</si>
  <si>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</si>
  <si>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</si>
  <si>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</si>
  <si>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</si>
  <si>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</si>
  <si>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</si>
  <si>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</si>
  <si>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</si>
  <si>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</si>
  <si>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</si>
  <si>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</si>
  <si>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</si>
  <si>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</si>
  <si>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</si>
  <si>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</si>
  <si>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</si>
  <si>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</si>
  <si>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</si>
  <si>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</si>
  <si>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</si>
  <si>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</si>
  <si>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</si>
  <si>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</si>
  <si>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</si>
  <si>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</si>
  <si>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</si>
  <si>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</si>
  <si>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</si>
  <si>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</si>
  <si>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</si>
  <si>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</si>
  <si>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</si>
  <si>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</si>
  <si>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</si>
  <si>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</si>
  <si>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</si>
  <si>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</si>
  <si>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</si>
  <si>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</si>
  <si>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</si>
  <si>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</si>
  <si>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</si>
  <si>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</si>
  <si>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</si>
  <si>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</si>
  <si>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</si>
  <si>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</si>
  <si>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</si>
  <si>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</si>
  <si>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</si>
  <si>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</si>
  <si>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</si>
  <si>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</si>
  <si>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</si>
  <si>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</si>
  <si>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</si>
  <si>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</si>
  <si>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</si>
  <si>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</si>
  <si>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</si>
  <si>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</si>
  <si>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</si>
  <si>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</si>
  <si>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</si>
  <si>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</si>
  <si>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</si>
  <si>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</si>
  <si>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</si>
  <si>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</si>
  <si>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</si>
  <si>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</si>
  <si>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</si>
  <si>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</si>
  <si>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</si>
  <si>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</si>
  <si>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</si>
  <si>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</si>
  <si>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</si>
  <si>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</si>
  <si>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</si>
  <si>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</si>
  <si>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</si>
  <si>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</si>
  <si>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</si>
  <si>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</si>
  <si>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</si>
  <si>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</si>
  <si>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</si>
  <si>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</si>
  <si>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</si>
  <si>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</si>
  <si>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</si>
  <si>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</si>
  <si>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</si>
  <si>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</si>
  <si>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</si>
  <si>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</si>
  <si>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</si>
  <si>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</si>
  <si>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</si>
  <si>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</si>
  <si>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</si>
  <si>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</si>
  <si>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</si>
  <si>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</si>
  <si>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</si>
  <si>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</si>
  <si>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</si>
  <si>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</si>
  <si>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</si>
  <si>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</si>
  <si>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</si>
  <si>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</si>
  <si>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</si>
  <si>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</si>
  <si>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</si>
  <si>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</si>
  <si>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</si>
  <si>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</si>
  <si>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</si>
  <si>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</si>
  <si>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</si>
  <si>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</si>
  <si>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</si>
  <si>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</si>
  <si>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</si>
  <si>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</si>
  <si>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</si>
  <si>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</si>
  <si>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</si>
  <si>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</si>
  <si>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</si>
  <si>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</si>
  <si>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</si>
  <si>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</si>
  <si>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</si>
  <si>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</si>
  <si>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</si>
  <si>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</si>
  <si>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</si>
  <si>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</si>
  <si>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</si>
  <si>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</si>
  <si>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</si>
  <si>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</si>
  <si>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</si>
  <si>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</si>
  <si>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</si>
  <si>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</si>
  <si>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</si>
  <si>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</si>
  <si>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</si>
  <si>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</si>
  <si>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</si>
  <si>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</si>
  <si>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</si>
  <si>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</si>
  <si>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</si>
  <si>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</si>
  <si>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</si>
  <si>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</si>
  <si>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</si>
  <si>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</si>
  <si>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</si>
  <si>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</si>
  <si>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</si>
  <si>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</si>
  <si>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</si>
  <si>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</si>
  <si>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</si>
  <si>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</si>
  <si>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</si>
  <si>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</si>
  <si>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</si>
  <si>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</si>
  <si>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</si>
  <si>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</si>
  <si>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</si>
  <si>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</si>
  <si>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</si>
  <si>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</si>
  <si>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</si>
  <si>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</si>
  <si>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</si>
  <si>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</si>
  <si>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</si>
  <si>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</si>
  <si>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</si>
  <si>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</si>
  <si>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</si>
  <si>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</si>
  <si>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</si>
  <si>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</si>
  <si>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</si>
  <si>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</si>
  <si>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</si>
  <si>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</si>
  <si>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</si>
  <si>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</si>
  <si>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</si>
  <si>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</si>
  <si>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</si>
  <si>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</si>
  <si>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</si>
  <si>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</si>
  <si>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</si>
  <si>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</si>
  <si>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</si>
  <si>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</si>
  <si>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</si>
  <si>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</si>
  <si>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</si>
  <si>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</si>
  <si>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</si>
  <si>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</si>
  <si>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</si>
  <si>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</si>
  <si>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</si>
  <si>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</si>
  <si>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</si>
  <si>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</si>
  <si>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</si>
  <si>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</si>
  <si>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</si>
  <si>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</si>
  <si>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</si>
  <si>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</si>
  <si>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</si>
  <si>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</si>
  <si>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</si>
  <si>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</si>
  <si>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</si>
  <si>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</si>
  <si>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</si>
  <si>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</si>
  <si>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</si>
  <si>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</si>
  <si>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</si>
  <si>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</si>
  <si>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</si>
  <si>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</si>
  <si>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</si>
  <si>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</si>
  <si>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</si>
  <si>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</si>
  <si>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</si>
  <si>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</si>
  <si>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</si>
  <si>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</si>
  <si>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</si>
  <si>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</si>
  <si>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</si>
  <si>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</si>
  <si>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</si>
  <si>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</si>
  <si>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</si>
  <si>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</si>
  <si>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</si>
  <si>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</si>
  <si>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</si>
  <si>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</si>
  <si>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</si>
  <si>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</si>
  <si>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</si>
  <si>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</si>
  <si>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</si>
  <si>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</si>
  <si>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</si>
  <si>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</si>
  <si>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</si>
  <si>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</si>
  <si>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</si>
  <si>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</si>
  <si>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</si>
  <si>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</si>
  <si>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</si>
  <si>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</si>
  <si>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</si>
  <si>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</si>
  <si>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</si>
  <si>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</si>
  <si>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</si>
  <si>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</si>
  <si>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</si>
  <si>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</si>
  <si>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</si>
  <si>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</si>
  <si>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</si>
  <si>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</si>
  <si>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</si>
  <si>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</si>
  <si>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</si>
  <si>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</si>
  <si>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</si>
  <si>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</si>
  <si>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</si>
  <si>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</si>
  <si>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</si>
  <si>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</si>
  <si>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</si>
  <si>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</si>
  <si>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</si>
  <si>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</si>
  <si>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</si>
  <si>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</si>
  <si>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</si>
  <si>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</si>
  <si>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</si>
  <si>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</si>
  <si>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</si>
  <si>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</si>
  <si>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</si>
  <si>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</si>
  <si>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</si>
  <si>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</si>
  <si>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</si>
  <si>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</si>
  <si>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</si>
  <si>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</si>
  <si>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</si>
  <si>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</si>
  <si>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</si>
  <si>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</si>
  <si>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</si>
  <si>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</si>
  <si>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</si>
  <si>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</si>
  <si>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</si>
  <si>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</si>
  <si>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</si>
  <si>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</si>
  <si>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</si>
  <si>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</si>
  <si>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</si>
  <si>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</si>
  <si>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</si>
  <si>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</si>
  <si>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</si>
  <si>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</si>
  <si>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</si>
  <si>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</si>
  <si>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</si>
  <si>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</si>
  <si>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</si>
  <si>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</si>
  <si>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</si>
  <si>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</si>
  <si>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</si>
  <si>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</si>
  <si>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</si>
  <si>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</si>
  <si>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</si>
  <si>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</si>
  <si>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</si>
  <si>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</si>
  <si>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</si>
  <si>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</si>
  <si>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</si>
  <si>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</si>
  <si>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</si>
  <si>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</si>
  <si>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</si>
  <si>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</si>
  <si>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</si>
  <si>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</si>
  <si>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</si>
  <si>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</si>
  <si>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</si>
  <si>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</si>
  <si>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</si>
  <si>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</si>
  <si>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</si>
  <si>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</si>
  <si>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</si>
  <si>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</si>
  <si>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</si>
  <si>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</si>
  <si>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</si>
  <si>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</si>
  <si>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</si>
  <si>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</si>
  <si>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</si>
  <si>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</si>
  <si>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</si>
  <si>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</si>
  <si>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</si>
  <si>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</si>
  <si>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</si>
  <si>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</si>
  <si>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</si>
  <si>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</si>
  <si>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</si>
  <si>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</si>
  <si>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</si>
  <si>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</si>
  <si>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</si>
  <si>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</si>
  <si>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</si>
  <si>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</si>
  <si>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</si>
  <si>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</si>
  <si>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</si>
  <si>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</si>
  <si>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</si>
  <si>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</si>
  <si>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</si>
  <si>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</si>
  <si>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</si>
  <si>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</si>
  <si>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</si>
  <si>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</si>
  <si>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</si>
  <si>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</si>
  <si>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</si>
  <si>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</si>
  <si>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</si>
  <si>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</si>
  <si>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</si>
  <si>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</si>
  <si>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</si>
  <si>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</si>
  <si>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</si>
  <si>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</si>
  <si>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</si>
  <si>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</si>
  <si>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</si>
  <si>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</si>
  <si>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</si>
  <si>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</si>
  <si>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</si>
  <si>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</si>
  <si>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</si>
  <si>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</si>
  <si>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</si>
  <si>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</si>
  <si>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</si>
  <si>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</si>
  <si>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</si>
  <si>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</si>
  <si>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</si>
  <si>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</si>
  <si>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</si>
  <si>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</si>
  <si>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</si>
  <si>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</si>
  <si>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</si>
  <si>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</si>
  <si>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</si>
  <si>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</si>
  <si>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</si>
  <si>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</si>
  <si>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</si>
  <si>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</si>
  <si>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</si>
  <si>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</si>
  <si>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</si>
  <si>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</si>
  <si>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</si>
  <si>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</si>
  <si>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</si>
  <si>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</si>
  <si>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</si>
  <si>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</si>
  <si>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</si>
  <si>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</si>
  <si>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</si>
  <si>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</si>
  <si>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</si>
  <si>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</si>
  <si>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</si>
  <si>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</si>
  <si>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</si>
  <si>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</si>
  <si>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</si>
  <si>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</si>
  <si>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</si>
  <si>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</si>
  <si>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</si>
  <si>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</si>
  <si>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</si>
  <si>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</si>
  <si>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</si>
  <si>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</si>
  <si>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</si>
  <si>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</si>
  <si>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</si>
  <si>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</si>
  <si>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</si>
  <si>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</si>
  <si>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</si>
  <si>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</si>
  <si>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</si>
  <si>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</si>
  <si>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</si>
  <si>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</si>
  <si>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</si>
  <si>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</si>
  <si>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</si>
  <si>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</si>
  <si>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</si>
  <si>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</si>
  <si>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</si>
  <si>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</si>
  <si>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</si>
  <si>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</si>
  <si>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</si>
  <si>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</si>
  <si>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</si>
  <si>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</si>
  <si>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</si>
  <si>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</si>
  <si>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</si>
  <si>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</si>
  <si>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</si>
  <si>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</si>
  <si>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</si>
  <si>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</si>
  <si>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</si>
  <si>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</si>
  <si>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</si>
  <si>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</si>
  <si>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</si>
  <si>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</si>
  <si>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</si>
  <si>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</si>
  <si>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</si>
  <si>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</si>
  <si>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</si>
  <si>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</si>
  <si>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</si>
  <si>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</si>
  <si>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</si>
  <si>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</si>
  <si>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</si>
  <si>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</si>
  <si>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</si>
  <si>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</si>
  <si>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</si>
  <si>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</si>
  <si>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</si>
  <si>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</si>
  <si>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</si>
  <si>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</si>
  <si>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</si>
  <si>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</si>
  <si>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</si>
  <si>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</si>
  <si>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</si>
  <si>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</si>
  <si>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</si>
  <si>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</si>
  <si>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</si>
  <si>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</si>
  <si>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</si>
  <si>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</si>
  <si>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</si>
  <si>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</si>
  <si>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</si>
  <si>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</si>
  <si>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</si>
  <si>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</si>
  <si>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</si>
  <si>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</si>
  <si>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</si>
  <si>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</si>
  <si>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</si>
  <si>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</si>
  <si>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</si>
  <si>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</si>
  <si>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</si>
  <si>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</si>
  <si>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</si>
  <si>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</si>
  <si>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</si>
  <si>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</si>
  <si>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</si>
  <si>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</si>
  <si>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</si>
  <si>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</si>
  <si>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</si>
  <si>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</si>
  <si>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</si>
  <si>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</si>
  <si>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</si>
  <si>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</si>
  <si>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</si>
  <si>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</si>
  <si>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</si>
  <si>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</si>
  <si>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</si>
  <si>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</si>
  <si>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</si>
  <si>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</si>
  <si>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</si>
  <si>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</si>
  <si>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</si>
  <si>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</si>
  <si>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</si>
  <si>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</si>
  <si>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</si>
  <si>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</si>
  <si>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</si>
  <si>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</si>
  <si>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</si>
  <si>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</si>
  <si>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</si>
  <si>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</si>
  <si>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</si>
  <si>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</si>
  <si>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</si>
  <si>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</si>
  <si>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</si>
  <si>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</si>
  <si>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</si>
  <si>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</si>
  <si>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</si>
  <si>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</si>
  <si>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</si>
  <si>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</si>
  <si>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</si>
  <si>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</si>
  <si>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</si>
  <si>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</si>
  <si>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</si>
  <si>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</si>
  <si>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</si>
  <si>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</si>
  <si>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</si>
  <si>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</si>
  <si>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</si>
  <si>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</si>
  <si>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</si>
  <si>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</si>
  <si>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</si>
  <si>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</si>
  <si>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</si>
  <si>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</si>
  <si>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</si>
  <si>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</si>
  <si>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</si>
  <si>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</si>
  <si>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</si>
  <si>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</si>
  <si>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</si>
  <si>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</si>
  <si>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</si>
  <si>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</si>
  <si>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</si>
  <si>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</si>
  <si>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</si>
  <si>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</si>
  <si>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</si>
  <si>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</si>
  <si>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</si>
  <si>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</si>
  <si>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</si>
  <si>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</si>
  <si>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</si>
  <si>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</si>
  <si>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</si>
  <si>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</si>
  <si>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</si>
  <si>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</si>
  <si>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</si>
  <si>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</si>
  <si>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</si>
  <si>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</si>
  <si>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</si>
  <si>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</si>
  <si>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</si>
  <si>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</si>
  <si>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</si>
  <si>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</si>
  <si>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</si>
  <si>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</si>
  <si>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</si>
  <si>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</si>
  <si>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</si>
  <si>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</si>
  <si>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</si>
  <si>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</si>
  <si>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</si>
  <si>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</si>
  <si>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</si>
  <si>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</si>
  <si>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</si>
  <si>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</si>
  <si>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</si>
  <si>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</si>
  <si>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</si>
  <si>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</si>
  <si>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</si>
  <si>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</si>
  <si>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</si>
  <si>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</si>
  <si>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</si>
  <si>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</si>
  <si>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</si>
  <si>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</si>
  <si>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</si>
  <si>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</si>
  <si>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</si>
  <si>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</si>
  <si>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</si>
  <si>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</si>
  <si>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</si>
  <si>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</si>
  <si>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</si>
  <si>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</si>
  <si>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</si>
  <si>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</si>
  <si>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</si>
  <si>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</si>
  <si>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</si>
  <si>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</si>
  <si>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</si>
  <si>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</si>
  <si>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</si>
  <si>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</si>
  <si>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</si>
  <si>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</si>
  <si>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</si>
  <si>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</si>
  <si>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</si>
  <si>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</si>
  <si>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</si>
  <si>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</si>
  <si>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</si>
  <si>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</si>
  <si>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</si>
  <si>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</si>
  <si>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</si>
  <si>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</si>
  <si>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</si>
  <si>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</si>
  <si>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</si>
  <si>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</si>
  <si>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</si>
  <si>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</si>
  <si>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</si>
  <si>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</si>
  <si>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</si>
  <si>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</si>
  <si>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</si>
  <si>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</si>
  <si>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</si>
  <si>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</si>
  <si>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</si>
  <si>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</si>
  <si>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</si>
  <si>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</si>
  <si>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</si>
  <si>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</si>
  <si>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</si>
  <si>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</si>
  <si>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</si>
  <si>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</si>
  <si>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</si>
  <si>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</si>
  <si>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</si>
  <si>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</si>
  <si>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</si>
  <si>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</si>
  <si>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</si>
  <si>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</si>
  <si>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</si>
  <si>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</si>
  <si>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</si>
  <si>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</si>
  <si>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</si>
  <si>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</si>
  <si>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</si>
  <si>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</si>
  <si>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</si>
  <si>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</si>
  <si>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</si>
  <si>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</si>
  <si>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</si>
  <si>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</si>
  <si>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</si>
  <si>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</si>
  <si>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</si>
  <si>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</si>
  <si>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</si>
  <si>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</si>
  <si>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</si>
  <si>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</si>
  <si>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</si>
  <si>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</si>
  <si>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</si>
  <si>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</si>
  <si>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</si>
  <si>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</si>
  <si>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</si>
  <si>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</si>
  <si>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</si>
  <si>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</si>
  <si>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</si>
  <si>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</si>
  <si>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</si>
  <si>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</si>
  <si>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</si>
  <si>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</si>
  <si>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</si>
  <si>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</si>
  <si>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</si>
  <si>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</si>
  <si>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</si>
  <si>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</si>
  <si>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</si>
  <si>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</si>
  <si>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</si>
  <si>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</si>
  <si>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</si>
  <si>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</si>
  <si>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</si>
  <si>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</si>
  <si>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</si>
  <si>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</si>
  <si>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</si>
  <si>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</si>
  <si>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</si>
  <si>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</si>
  <si>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</si>
  <si>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</si>
  <si>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</si>
  <si>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</si>
  <si>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</si>
  <si>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</si>
  <si>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</si>
  <si>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</si>
  <si>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</si>
  <si>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</si>
  <si>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</si>
  <si>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</si>
  <si>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</si>
  <si>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</si>
  <si>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</si>
  <si>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</si>
  <si>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</si>
  <si>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</si>
  <si>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</si>
  <si>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</si>
  <si>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</si>
  <si>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</si>
  <si>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</si>
  <si>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</si>
  <si>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</si>
  <si>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</si>
  <si>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</si>
  <si>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</si>
  <si>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</si>
  <si>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</si>
  <si>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</si>
  <si>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</si>
  <si>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</si>
  <si>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</si>
  <si>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</si>
  <si>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</si>
  <si>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</si>
  <si>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</si>
  <si>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</si>
  <si>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</si>
  <si>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</si>
  <si>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</si>
  <si>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</si>
  <si>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</si>
  <si>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</si>
  <si>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</si>
  <si>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</si>
  <si>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</si>
  <si>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</si>
  <si>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</si>
  <si>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</si>
  <si>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</si>
  <si>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</si>
  <si>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</si>
  <si>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</si>
  <si>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</si>
  <si>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</si>
  <si>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</si>
  <si>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</si>
  <si>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</si>
  <si>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</si>
  <si>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</si>
  <si>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</si>
  <si>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</si>
  <si>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</si>
  <si>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</si>
  <si>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</si>
  <si>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</si>
  <si>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</si>
  <si>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</si>
  <si>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</si>
  <si>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</si>
  <si>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</si>
  <si>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</si>
  <si>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</si>
  <si>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</si>
  <si>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</si>
  <si>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</si>
  <si>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</si>
  <si>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</si>
  <si>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</si>
  <si>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</si>
  <si>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</si>
  <si>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</si>
  <si>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</si>
  <si>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</si>
  <si>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</si>
  <si>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</si>
  <si>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</si>
  <si>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</si>
  <si>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</si>
  <si>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</si>
  <si>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</si>
  <si>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</si>
  <si>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</si>
  <si>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</si>
  <si>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</si>
  <si>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</si>
  <si>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</si>
  <si>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</si>
  <si>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</si>
  <si>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</si>
  <si>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</si>
  <si>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</si>
  <si>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</si>
  <si>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</si>
  <si>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</si>
  <si>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</si>
  <si>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</si>
  <si>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</si>
  <si>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</si>
  <si>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</si>
  <si>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</si>
  <si>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</si>
  <si>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</si>
  <si>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</si>
  <si>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</si>
  <si>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</si>
  <si>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</si>
  <si>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</si>
  <si>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</si>
  <si>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</si>
  <si>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</si>
  <si>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</si>
  <si>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</si>
  <si>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</si>
  <si>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</si>
  <si>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</si>
  <si>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</si>
  <si>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</si>
  <si>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</si>
  <si>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</si>
  <si>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</si>
  <si>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</si>
  <si>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</si>
  <si>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</si>
  <si>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</si>
  <si>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</si>
  <si>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</si>
  <si>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</si>
  <si>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</si>
  <si>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</si>
  <si>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</si>
  <si>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</si>
  <si>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</si>
  <si>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</si>
  <si>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</si>
  <si>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</si>
  <si>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</si>
  <si>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</si>
  <si>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</si>
  <si>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</si>
  <si>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</si>
  <si>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</si>
  <si>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</si>
  <si>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</si>
  <si>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</si>
  <si>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</si>
  <si>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</si>
  <si>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</si>
  <si>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</si>
  <si>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</si>
  <si>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</si>
  <si>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</si>
  <si>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</si>
  <si>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</si>
  <si>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</si>
  <si>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</si>
  <si>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</si>
  <si>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</si>
  <si>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</si>
  <si>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</si>
  <si>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</si>
  <si>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</si>
  <si>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</si>
  <si>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</si>
  <si>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</si>
  <si>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</si>
  <si>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</si>
  <si>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</si>
  <si>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</si>
  <si>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</si>
  <si>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</si>
  <si>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</si>
  <si>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</si>
  <si>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</si>
  <si>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</si>
  <si>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</si>
  <si>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</si>
  <si>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</si>
  <si>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</si>
  <si>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</si>
  <si>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</si>
  <si>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</si>
  <si>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</si>
  <si>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</si>
  <si>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</si>
  <si>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</si>
  <si>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</si>
  <si>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</si>
  <si>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</si>
  <si>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</si>
  <si>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</si>
  <si>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</si>
  <si>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</si>
  <si>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</si>
  <si>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</si>
  <si>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</si>
  <si>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</si>
  <si>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</si>
  <si>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</si>
  <si>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</si>
  <si>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</si>
  <si>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</si>
  <si>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</si>
  <si>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</si>
  <si>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</si>
  <si>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</si>
  <si>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</si>
  <si>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</si>
  <si>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</si>
  <si>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</si>
  <si>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</si>
  <si>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</si>
  <si>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</si>
  <si>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</si>
  <si>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</si>
  <si>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</si>
  <si>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</si>
  <si>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</si>
  <si>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</si>
  <si>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</si>
  <si>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</si>
  <si>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</si>
  <si>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</si>
  <si>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</si>
  <si>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</si>
  <si>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</si>
  <si>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</si>
  <si>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</si>
  <si>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</si>
  <si>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</si>
  <si>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</si>
  <si>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</si>
  <si>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</si>
  <si>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</si>
  <si>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</si>
  <si>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</si>
  <si>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</si>
  <si>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</si>
  <si>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</si>
  <si>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</si>
  <si>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</si>
  <si>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</si>
  <si>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</si>
  <si>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</si>
  <si>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</si>
  <si>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</si>
  <si>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</si>
  <si>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</si>
  <si>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</si>
  <si>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</si>
  <si>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</si>
  <si>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</si>
  <si>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</si>
  <si>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</si>
  <si>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</si>
  <si>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</si>
  <si>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</si>
  <si>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</si>
  <si>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</si>
  <si>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</si>
  <si>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</si>
  <si>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</si>
  <si>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</si>
  <si>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</si>
  <si>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</si>
  <si>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</si>
  <si>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</si>
  <si>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</si>
  <si>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</si>
  <si>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</si>
  <si>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</si>
  <si>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</si>
  <si>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</si>
  <si>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</si>
  <si>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</si>
  <si>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</si>
  <si>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</si>
  <si>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</si>
  <si>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</si>
  <si>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</si>
  <si>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</si>
  <si>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</si>
  <si>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</si>
  <si>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</si>
  <si>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</si>
  <si>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</si>
  <si>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</si>
  <si>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</si>
  <si>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</si>
  <si>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</si>
  <si>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</si>
  <si>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</si>
  <si>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</si>
  <si>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</si>
  <si>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</si>
  <si>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</si>
  <si>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</si>
  <si>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</si>
  <si>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</si>
  <si>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</si>
  <si>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</si>
  <si>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</si>
  <si>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</si>
  <si>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</si>
  <si>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</si>
  <si>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</si>
  <si>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</si>
  <si>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</si>
  <si>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</si>
  <si>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</si>
  <si>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</si>
  <si>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</si>
  <si>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</si>
  <si>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</si>
  <si>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</si>
  <si>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</si>
  <si>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</si>
  <si>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</si>
  <si>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</si>
  <si>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</si>
  <si>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</si>
  <si>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</si>
  <si>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</si>
  <si>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</si>
  <si>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</si>
  <si>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</si>
  <si>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</si>
  <si>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</si>
  <si>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</si>
  <si>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</si>
  <si>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</si>
  <si>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</si>
  <si>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</si>
  <si>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</si>
  <si>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</si>
  <si>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</si>
  <si>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</si>
  <si>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</si>
  <si>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</si>
  <si>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</si>
  <si>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</si>
  <si>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</si>
  <si>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</si>
  <si>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</si>
  <si>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</si>
  <si>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</si>
  <si>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</si>
  <si>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</si>
  <si>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</si>
  <si>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</si>
  <si>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</si>
  <si>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</si>
  <si>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</si>
  <si>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</si>
  <si>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</si>
  <si>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</si>
  <si>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</si>
  <si>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</si>
  <si>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</si>
  <si>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</si>
  <si>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</si>
  <si>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</si>
  <si>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</si>
  <si>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</si>
  <si>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</si>
  <si>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</si>
  <si>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</si>
  <si>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</si>
  <si>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</si>
  <si>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</si>
  <si>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</si>
  <si>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</si>
  <si>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</si>
  <si>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</si>
  <si>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</si>
  <si>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</si>
  <si>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</si>
  <si>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</si>
  <si>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</si>
  <si>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</si>
  <si>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</si>
  <si>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</si>
  <si>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</si>
  <si>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</si>
  <si>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</si>
  <si>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</si>
  <si>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</si>
  <si>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</si>
  <si>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</si>
  <si>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</si>
  <si>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</si>
  <si>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</si>
  <si>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</si>
  <si>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</si>
  <si>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</si>
  <si>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</si>
  <si>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</si>
  <si>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</si>
  <si>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</si>
  <si>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</si>
  <si>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</si>
  <si>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</si>
  <si>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</si>
  <si>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</si>
  <si>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</si>
  <si>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</si>
  <si>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</si>
  <si>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</si>
  <si>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</si>
  <si>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</si>
  <si>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</si>
  <si>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</si>
  <si>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</si>
  <si>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</si>
  <si>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</si>
  <si>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</si>
  <si>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</si>
  <si>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</si>
  <si>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</si>
  <si>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</si>
  <si>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</si>
  <si>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</si>
  <si>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</si>
  <si>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</si>
  <si>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</si>
  <si>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</si>
  <si>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</si>
  <si>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</si>
  <si>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</si>
  <si>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</si>
  <si>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</si>
  <si>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</si>
  <si>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</si>
  <si>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</si>
  <si>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</si>
  <si>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</si>
  <si>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</si>
  <si>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</si>
  <si>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</si>
  <si>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</si>
  <si>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</si>
  <si>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</si>
  <si>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</si>
  <si>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</si>
  <si>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</si>
  <si>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</si>
  <si>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</si>
  <si>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</si>
  <si>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</si>
  <si>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</si>
  <si>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</si>
  <si>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</si>
  <si>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</si>
  <si>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</si>
  <si>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</si>
  <si>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</si>
  <si>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</si>
  <si>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</si>
  <si>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</si>
  <si>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</si>
  <si>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</si>
  <si>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</si>
  <si>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</si>
  <si>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</si>
  <si>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</si>
  <si>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</si>
  <si>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</si>
  <si>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</si>
  <si>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</si>
  <si>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</si>
  <si>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</si>
  <si>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</si>
  <si>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</si>
  <si>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</si>
  <si>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</si>
  <si>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</si>
  <si>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</si>
  <si>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</si>
  <si>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</si>
  <si>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</si>
  <si>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</si>
  <si>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</si>
  <si>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</si>
  <si>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</si>
  <si>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</si>
  <si>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</si>
  <si>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</si>
  <si>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</si>
  <si>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</si>
  <si>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</si>
  <si>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</si>
  <si>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</si>
  <si>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</si>
  <si>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</si>
  <si>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</si>
  <si>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</si>
  <si>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</si>
  <si>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</si>
  <si>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</si>
  <si>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</si>
  <si>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</si>
  <si>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</si>
  <si>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</si>
  <si>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</si>
  <si>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</si>
  <si>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</si>
  <si>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</si>
  <si>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</si>
  <si>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</si>
  <si>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</si>
  <si>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</si>
  <si>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</si>
  <si>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</si>
  <si>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</si>
  <si>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</si>
  <si>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</si>
  <si>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</si>
  <si>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</si>
  <si>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</si>
  <si>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</si>
  <si>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</si>
  <si>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</si>
  <si>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</si>
  <si>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</si>
  <si>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</si>
  <si>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</si>
  <si>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</si>
  <si>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</si>
  <si>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</si>
  <si>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</si>
  <si>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</si>
  <si>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</si>
  <si>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</si>
  <si>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</si>
  <si>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</si>
  <si>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</si>
  <si>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</si>
  <si>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</si>
  <si>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</si>
  <si>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</si>
  <si>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</si>
  <si>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</si>
  <si>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</si>
  <si>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</si>
  <si>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</si>
  <si>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</si>
  <si>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</si>
  <si>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</si>
  <si>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</si>
  <si>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</si>
  <si>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</si>
  <si>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</si>
  <si>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</si>
  <si>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</si>
  <si>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</si>
  <si>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</si>
  <si>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</si>
  <si>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</si>
  <si>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</si>
  <si>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</si>
  <si>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</si>
  <si>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</si>
  <si>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</si>
  <si>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</si>
  <si>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</si>
  <si>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</si>
  <si>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</si>
  <si>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</si>
  <si>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</si>
  <si>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</si>
  <si>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</si>
  <si>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</si>
  <si>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</si>
  <si>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</si>
  <si>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</si>
  <si>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</si>
  <si>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</si>
  <si>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</si>
  <si>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</si>
  <si>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</si>
  <si>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</si>
  <si>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</si>
  <si>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</si>
  <si>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</si>
  <si>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</si>
  <si>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</si>
  <si>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</si>
  <si>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</si>
  <si>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</si>
  <si>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</si>
  <si>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</si>
  <si>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</si>
  <si>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</si>
  <si>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</si>
  <si>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</si>
  <si>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</si>
  <si>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</si>
  <si>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</si>
  <si>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</si>
  <si>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</si>
  <si>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</si>
  <si>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</si>
  <si>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</si>
  <si>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</si>
  <si>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</si>
  <si>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</si>
  <si>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</si>
  <si>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</si>
  <si>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</si>
  <si>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</si>
  <si>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</si>
  <si>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</si>
  <si>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</si>
  <si>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</si>
  <si>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</si>
  <si>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</si>
  <si>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</si>
  <si>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</si>
  <si>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</si>
  <si>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</si>
  <si>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</si>
  <si>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</si>
  <si>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</si>
  <si>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</si>
  <si>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</si>
  <si>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</si>
  <si>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</si>
  <si>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</si>
  <si>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</si>
  <si>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</si>
  <si>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</si>
  <si>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</si>
  <si>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</si>
  <si>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</si>
  <si>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</si>
  <si>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</si>
  <si>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</si>
  <si>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</si>
  <si>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</si>
  <si>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</si>
  <si>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</si>
  <si>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</si>
  <si>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</si>
  <si>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</si>
  <si>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</si>
  <si>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</si>
  <si>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</si>
  <si>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</si>
  <si>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</si>
  <si>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</si>
  <si>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</si>
  <si>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</si>
  <si>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</si>
  <si>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</si>
  <si>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</si>
  <si>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</si>
  <si>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</si>
  <si>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</si>
  <si>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</si>
  <si>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</si>
  <si>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</si>
  <si>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</si>
  <si>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</si>
  <si>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</si>
  <si>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</si>
  <si>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</si>
  <si>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</si>
  <si>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</si>
  <si>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</si>
  <si>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</si>
  <si>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</si>
  <si>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</si>
  <si>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</si>
  <si>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</si>
  <si>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</si>
  <si>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</si>
  <si>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</si>
  <si>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</si>
  <si>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</si>
  <si>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</si>
  <si>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</si>
  <si>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</si>
  <si>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</si>
  <si>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</si>
  <si>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</si>
  <si>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</si>
  <si>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</si>
  <si>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</si>
  <si>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</si>
  <si>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</si>
  <si>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</si>
  <si>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</si>
  <si>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</si>
  <si>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</si>
  <si>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</si>
  <si>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</si>
  <si>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</si>
  <si>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</si>
  <si>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</si>
  <si>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</si>
  <si>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</si>
  <si>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</si>
  <si>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</si>
  <si>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</si>
  <si>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</si>
  <si>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</si>
  <si>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</si>
  <si>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</si>
  <si>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</si>
  <si>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</si>
  <si>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</si>
  <si>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</si>
  <si>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</si>
  <si>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</si>
  <si>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</si>
  <si>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</si>
  <si>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</si>
  <si>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</si>
  <si>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</si>
  <si>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</si>
  <si>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</si>
  <si>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</si>
  <si>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</si>
  <si>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</si>
  <si>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</si>
  <si>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</si>
  <si>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</si>
  <si>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</si>
  <si>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</si>
  <si>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</si>
  <si>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</si>
  <si>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</si>
  <si>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</si>
  <si>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</si>
  <si>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</si>
  <si>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</si>
  <si>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</si>
  <si>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</si>
  <si>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</si>
  <si>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</si>
  <si>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</si>
  <si>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</si>
  <si>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</si>
  <si>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</si>
  <si>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</si>
  <si>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</si>
  <si>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</si>
  <si>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</si>
  <si>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</si>
  <si>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</si>
  <si>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</si>
  <si>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</si>
  <si>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</si>
  <si>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</si>
  <si>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</si>
  <si>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</si>
  <si>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</si>
  <si>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</si>
  <si>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</si>
  <si>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</si>
  <si>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</si>
  <si>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</si>
  <si>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</si>
  <si>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</si>
  <si>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</si>
  <si>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</si>
  <si>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</si>
  <si>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</si>
  <si>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</si>
  <si>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</si>
  <si>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</si>
  <si>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</si>
  <si>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</si>
  <si>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</si>
  <si>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</si>
  <si>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</si>
  <si>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</si>
  <si>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</si>
  <si>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</si>
  <si>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</si>
  <si>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</si>
  <si>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</si>
  <si>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</si>
  <si>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</si>
  <si>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</si>
  <si>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</si>
  <si>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</si>
  <si>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</si>
  <si>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</si>
  <si>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</si>
  <si>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</si>
  <si>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</si>
  <si>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</si>
  <si>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</si>
  <si>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</si>
  <si>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</si>
  <si>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</si>
  <si>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</si>
  <si>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</si>
  <si>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</si>
  <si>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</si>
  <si>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</si>
  <si>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</si>
  <si>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</si>
  <si>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</si>
  <si>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</si>
  <si>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</si>
  <si>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</si>
  <si>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</si>
  <si>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</si>
  <si>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</si>
  <si>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</si>
  <si>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</si>
  <si>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</si>
  <si>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</si>
  <si>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</si>
  <si>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</si>
  <si>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</si>
  <si>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</si>
  <si>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</si>
  <si>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</si>
  <si>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</si>
  <si>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</si>
  <si>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</si>
  <si>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</si>
  <si>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</si>
  <si>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</si>
  <si>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</si>
  <si>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</si>
  <si>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</si>
  <si>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</si>
  <si>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</si>
  <si>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</si>
  <si>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</si>
  <si>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</si>
  <si>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</si>
  <si>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</si>
  <si>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</si>
  <si>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</si>
  <si>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</si>
  <si>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</si>
  <si>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</si>
  <si>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</si>
  <si>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</si>
  <si>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</si>
  <si>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</si>
  <si>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</si>
  <si>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</si>
  <si>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</si>
  <si>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</si>
  <si>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</si>
  <si>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</si>
  <si>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</si>
  <si>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</si>
  <si>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</si>
  <si>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</si>
  <si>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</si>
  <si>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</si>
  <si>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</si>
  <si>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</si>
  <si>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</si>
  <si>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</si>
  <si>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</si>
  <si>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</si>
  <si>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</si>
  <si>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</si>
  <si>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</si>
  <si>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</si>
  <si>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</si>
  <si>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</si>
  <si>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</si>
  <si>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</si>
  <si>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</si>
  <si>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</si>
  <si>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</si>
  <si>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</si>
  <si>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</si>
  <si>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</si>
  <si>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</si>
  <si>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</si>
  <si>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</si>
  <si>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</si>
  <si>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</si>
  <si>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</si>
  <si>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</si>
  <si>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</si>
  <si>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</si>
  <si>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</si>
  <si>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</si>
  <si>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</si>
  <si>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</si>
  <si>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</si>
  <si>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</si>
  <si>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</si>
  <si>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</si>
  <si>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</si>
  <si>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</si>
  <si>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</si>
  <si>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</si>
  <si>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</si>
  <si>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</si>
  <si>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</si>
  <si>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</si>
  <si>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</si>
  <si>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</si>
  <si>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</si>
  <si>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</si>
  <si>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</si>
  <si>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</si>
  <si>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</si>
  <si>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</si>
  <si>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</si>
  <si>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</si>
  <si>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</si>
  <si>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</si>
  <si>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</si>
  <si>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</si>
  <si>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</si>
  <si>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</si>
  <si>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</si>
  <si>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</si>
  <si>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</si>
  <si>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</si>
  <si>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</si>
  <si>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</si>
  <si>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</si>
  <si>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</si>
  <si>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</si>
  <si>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</si>
  <si>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</si>
  <si>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</si>
  <si>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</si>
  <si>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</si>
  <si>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</si>
  <si>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</si>
  <si>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</si>
  <si>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</si>
  <si>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</si>
  <si>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</si>
  <si>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</si>
  <si>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</si>
  <si>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</si>
  <si>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</si>
  <si>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</si>
  <si>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</si>
  <si>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</si>
  <si>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</si>
  <si>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</si>
  <si>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</si>
  <si>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</si>
  <si>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</si>
  <si>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</si>
  <si>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</si>
  <si>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</si>
  <si>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</si>
  <si>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</si>
  <si>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</si>
  <si>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</si>
  <si>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</si>
  <si>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</si>
  <si>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</si>
  <si>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</si>
  <si>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</si>
  <si>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</si>
  <si>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</si>
  <si>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</si>
  <si>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</si>
  <si>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</si>
  <si>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</si>
  <si>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</si>
  <si>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</si>
  <si>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</si>
  <si>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</si>
  <si>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</si>
  <si>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</si>
  <si>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</si>
  <si>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</si>
  <si>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</si>
  <si>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</si>
  <si>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</si>
  <si>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</si>
  <si>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</si>
  <si>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</si>
  <si>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</si>
  <si>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</si>
  <si>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</si>
  <si>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</si>
  <si>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</si>
  <si>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</si>
  <si>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</si>
  <si>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</si>
  <si>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</si>
  <si>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</si>
  <si>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</si>
  <si>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</si>
  <si>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</si>
  <si>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</si>
  <si>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</si>
  <si>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</si>
  <si>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</si>
  <si>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</si>
  <si>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</si>
  <si>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</si>
  <si>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</si>
  <si>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</si>
  <si>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</si>
  <si>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</si>
  <si>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</si>
  <si>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</si>
  <si>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</si>
  <si>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</si>
  <si>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</si>
  <si>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</si>
  <si>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</si>
  <si>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</si>
  <si>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</si>
  <si>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</si>
  <si>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</si>
  <si>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</si>
  <si>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</si>
  <si>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</si>
  <si>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</si>
  <si>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</si>
  <si>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</si>
  <si>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</si>
  <si>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</si>
  <si>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</si>
  <si>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</si>
  <si>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</si>
  <si>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</si>
  <si>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</si>
  <si>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</si>
  <si>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</si>
  <si>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</si>
  <si>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</si>
  <si>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</si>
  <si>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</si>
  <si>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</si>
  <si>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</si>
  <si>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</si>
  <si>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</si>
  <si>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</si>
  <si>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</si>
  <si>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</si>
  <si>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</si>
  <si>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</si>
  <si>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</si>
  <si>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</si>
  <si>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</si>
  <si>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</si>
  <si>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</si>
  <si>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</si>
  <si>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</si>
  <si>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</si>
  <si>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</si>
  <si>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</si>
  <si>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</si>
  <si>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</si>
  <si>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</si>
  <si>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</si>
  <si>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</si>
  <si>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</si>
  <si>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</si>
  <si>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</si>
  <si>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</si>
  <si>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</si>
  <si>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</si>
  <si>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</si>
  <si>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</si>
  <si>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</si>
  <si>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</si>
  <si>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</si>
  <si>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</si>
  <si>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</si>
  <si>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</si>
  <si>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</si>
  <si>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</si>
  <si>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</si>
  <si>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</si>
  <si>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</si>
  <si>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</si>
  <si>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</si>
  <si>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</si>
  <si>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</si>
  <si>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</si>
  <si>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</si>
  <si>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</si>
  <si>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</si>
  <si>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</si>
  <si>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</si>
  <si>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</si>
  <si>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</si>
  <si>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</si>
  <si>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</si>
  <si>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</si>
  <si>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</si>
  <si>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</si>
  <si>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</si>
  <si>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</si>
  <si>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</si>
  <si>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</si>
  <si>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</si>
  <si>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</si>
  <si>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</si>
  <si>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</si>
  <si>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</si>
  <si>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</si>
  <si>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</si>
  <si>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</si>
  <si>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</si>
  <si>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</si>
  <si>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</si>
  <si>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</si>
  <si>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</si>
  <si>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</si>
  <si>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</si>
  <si>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</si>
  <si>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</si>
  <si>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</si>
  <si>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</si>
  <si>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</si>
  <si>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</si>
  <si>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</si>
  <si>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</si>
  <si>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</si>
  <si>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</si>
  <si>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</si>
  <si>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</si>
  <si>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</si>
  <si>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</si>
  <si>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</si>
  <si>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</si>
  <si>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</si>
  <si>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</si>
  <si>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</si>
  <si>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</si>
  <si>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</si>
  <si>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</si>
  <si>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</si>
  <si>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</si>
  <si>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</si>
  <si>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</si>
  <si>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</si>
  <si>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</si>
  <si>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</si>
  <si>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</si>
  <si>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</si>
  <si>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</si>
  <si>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</si>
  <si>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</si>
  <si>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</si>
  <si>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</si>
  <si>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</si>
  <si>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</si>
  <si>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</si>
  <si>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</si>
  <si>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</si>
  <si>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</si>
  <si>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</si>
  <si>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</si>
  <si>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</si>
  <si>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</si>
  <si>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</si>
  <si>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</si>
  <si>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</si>
  <si>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</si>
  <si>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</si>
  <si>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</si>
  <si>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</si>
  <si>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</si>
  <si>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</si>
  <si>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</si>
  <si>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</si>
  <si>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</si>
  <si>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</si>
  <si>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</si>
  <si>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</si>
  <si>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</si>
  <si>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</si>
  <si>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</si>
  <si>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</si>
  <si>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</si>
  <si>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</si>
  <si>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</si>
  <si>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</si>
  <si>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</si>
  <si>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</si>
  <si>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</si>
  <si>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</si>
  <si>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</si>
  <si>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</si>
  <si>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</si>
  <si>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</si>
  <si>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</si>
  <si>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</si>
  <si>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</si>
  <si>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</si>
  <si>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</si>
  <si>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</si>
  <si>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</si>
  <si>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</si>
  <si>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</si>
  <si>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</si>
  <si>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</si>
  <si>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</si>
  <si>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</si>
  <si>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</si>
  <si>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</si>
  <si>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</si>
  <si>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</si>
  <si>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</si>
  <si>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</si>
  <si>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</si>
  <si>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</si>
  <si>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</si>
  <si>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</si>
  <si>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</si>
  <si>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</si>
  <si>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</si>
  <si>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</si>
  <si>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</si>
  <si>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</si>
  <si>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</si>
  <si>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</si>
  <si>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</si>
  <si>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</si>
  <si>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</si>
  <si>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</si>
  <si>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</si>
  <si>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</si>
  <si>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</si>
  <si>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</si>
  <si>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</si>
  <si>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</si>
  <si>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</si>
  <si>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</si>
  <si>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</si>
  <si>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</si>
  <si>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</si>
  <si>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</si>
  <si>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</si>
  <si>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</si>
  <si>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</si>
  <si>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</si>
  <si>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</si>
  <si>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</si>
  <si>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</si>
  <si>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</si>
  <si>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</si>
  <si>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</si>
  <si>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</si>
  <si>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</si>
  <si>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</si>
  <si>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</si>
  <si>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</si>
  <si>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</si>
  <si>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</si>
  <si>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</si>
  <si>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</si>
  <si>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</si>
  <si>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</si>
  <si>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</si>
  <si>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</si>
  <si>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</si>
  <si>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</si>
  <si>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</si>
  <si>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</si>
  <si>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</si>
  <si>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</si>
  <si>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</si>
  <si>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</si>
  <si>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</si>
  <si>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</si>
  <si>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</si>
  <si>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</si>
  <si>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</si>
  <si>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</si>
  <si>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</si>
  <si>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</si>
  <si>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</si>
  <si>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</si>
  <si>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</si>
  <si>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</si>
  <si>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</si>
  <si>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</si>
  <si>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</si>
  <si>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</si>
  <si>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</si>
  <si>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</si>
  <si>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</si>
  <si>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</si>
  <si>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</si>
  <si>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</si>
  <si>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</si>
  <si>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</si>
  <si>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</si>
  <si>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</si>
  <si>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</si>
  <si>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</si>
  <si>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</si>
  <si>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</si>
  <si>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</si>
  <si>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</si>
  <si>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</si>
  <si>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</si>
  <si>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</si>
  <si>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</si>
  <si>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</si>
  <si>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</si>
  <si>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</si>
  <si>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</si>
  <si>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</si>
  <si>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</si>
  <si>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</si>
  <si>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</si>
  <si>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</si>
  <si>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</si>
  <si>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</si>
  <si>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</si>
  <si>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</si>
  <si>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</si>
  <si>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</si>
  <si>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</si>
  <si>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</si>
  <si>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</si>
  <si>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</si>
  <si>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</si>
  <si>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</si>
  <si>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</si>
  <si>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</si>
  <si>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</si>
  <si>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</si>
  <si>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</si>
  <si>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</si>
  <si>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</si>
  <si>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</si>
  <si>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</si>
  <si>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</si>
  <si>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</si>
  <si>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</si>
  <si>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</si>
  <si>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</si>
  <si>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</si>
  <si>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</si>
  <si>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</si>
  <si>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</si>
  <si>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</si>
  <si>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</si>
  <si>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</si>
  <si>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</si>
  <si>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</si>
  <si>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</si>
  <si>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</si>
  <si>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</si>
  <si>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</si>
  <si>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</si>
  <si>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</si>
  <si>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</si>
  <si>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</si>
  <si>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</si>
  <si>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</si>
  <si>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</si>
  <si>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</si>
  <si>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</si>
  <si>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</si>
  <si>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</si>
  <si>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</si>
  <si>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</si>
  <si>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</si>
  <si>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</si>
  <si>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</si>
  <si>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</si>
  <si>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</si>
  <si>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</si>
  <si>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</si>
  <si>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</si>
  <si>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</si>
  <si>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</si>
  <si>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</si>
  <si>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</si>
  <si>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</si>
  <si>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</si>
  <si>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</si>
  <si>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</si>
  <si>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</si>
  <si>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</si>
  <si>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</si>
  <si>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</si>
  <si>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</si>
  <si>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</si>
  <si>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</si>
  <si>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</si>
  <si>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</si>
  <si>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</si>
  <si>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</si>
  <si>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</si>
  <si>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</si>
  <si>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</si>
  <si>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</si>
  <si>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</si>
  <si>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</si>
  <si>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</si>
  <si>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</si>
  <si>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</si>
  <si>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</si>
  <si>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</si>
  <si>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</si>
  <si>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</si>
  <si>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</si>
  <si>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</si>
  <si>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</si>
  <si>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</si>
  <si>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</si>
  <si>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</si>
  <si>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</si>
  <si>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</si>
  <si>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</si>
  <si>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</si>
  <si>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</si>
  <si>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</si>
  <si>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</si>
  <si>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</si>
  <si>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</si>
  <si>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</si>
  <si>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</si>
  <si>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</si>
  <si>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</si>
  <si>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</si>
  <si>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</si>
  <si>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</si>
  <si>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</si>
  <si>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</si>
  <si>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</si>
  <si>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</si>
  <si>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</si>
  <si>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</si>
  <si>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</si>
  <si>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</si>
  <si>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</si>
  <si>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</si>
  <si>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</si>
  <si>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</si>
  <si>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</si>
  <si>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</si>
  <si>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</si>
  <si>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</si>
  <si>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</si>
  <si>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</si>
  <si>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</si>
  <si>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</si>
  <si>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</si>
  <si>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</si>
  <si>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</si>
  <si>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</si>
  <si>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</si>
  <si>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</si>
  <si>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</si>
  <si>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</si>
  <si>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</si>
  <si>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</si>
  <si>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</si>
  <si>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</si>
  <si>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</si>
  <si>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</si>
  <si>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</si>
  <si>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</si>
  <si>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</si>
  <si>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</si>
  <si>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</si>
  <si>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</si>
  <si>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</si>
  <si>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</si>
  <si>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</si>
  <si>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</si>
  <si>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</si>
  <si>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</si>
  <si>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</si>
  <si>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</si>
  <si>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</si>
  <si>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</si>
  <si>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</si>
  <si>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</si>
  <si>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</si>
  <si>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</si>
  <si>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</si>
  <si>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</si>
  <si>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</si>
  <si>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</si>
  <si>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</si>
  <si>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</si>
  <si>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</si>
  <si>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</si>
  <si>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</si>
  <si>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</si>
  <si>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</si>
  <si>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</si>
  <si>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</si>
  <si>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</si>
  <si>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</si>
  <si>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</si>
  <si>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</si>
  <si>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</si>
  <si>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</si>
  <si>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</si>
  <si>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</si>
  <si>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</si>
  <si>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</si>
  <si>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</si>
  <si>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</si>
  <si>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</si>
  <si>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</si>
  <si>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</si>
  <si>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</si>
  <si>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</si>
  <si>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</si>
  <si>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</si>
  <si>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</si>
  <si>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</si>
  <si>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</si>
  <si>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</si>
  <si>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</si>
  <si>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</si>
  <si>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</si>
  <si>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</si>
  <si>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</si>
  <si>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</si>
  <si>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</si>
  <si>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</si>
  <si>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</si>
  <si>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</si>
  <si>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</si>
  <si>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</si>
  <si>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</si>
  <si>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</si>
  <si>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</si>
  <si>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</si>
  <si>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</si>
  <si>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</si>
  <si>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</si>
  <si>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</si>
  <si>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</si>
  <si>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</si>
  <si>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</si>
  <si>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</si>
  <si>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</si>
  <si>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</si>
  <si>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</si>
  <si>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</si>
  <si>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</si>
  <si>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</si>
  <si>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</si>
  <si>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</si>
  <si>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</si>
  <si>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</si>
  <si>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</si>
  <si>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</si>
  <si>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</si>
  <si>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</si>
  <si>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</si>
  <si>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</si>
  <si>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</si>
  <si>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</si>
  <si>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</si>
  <si>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</si>
  <si>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</si>
  <si>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</si>
  <si>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</si>
  <si>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</si>
  <si>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</si>
  <si>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</si>
  <si>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</si>
  <si>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</si>
  <si>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</si>
  <si>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</si>
  <si>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</si>
  <si>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</si>
  <si>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</si>
  <si>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</si>
  <si>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</si>
  <si>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</si>
  <si>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</si>
  <si>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</si>
  <si>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</si>
  <si>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</si>
  <si>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</si>
  <si>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</si>
  <si>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</si>
  <si>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</si>
  <si>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</si>
  <si>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</si>
  <si>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</si>
  <si>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</si>
  <si>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</si>
  <si>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</si>
  <si>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</si>
  <si>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</si>
  <si>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</si>
  <si>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</si>
  <si>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</si>
  <si>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</si>
  <si>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</si>
  <si>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</si>
  <si>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</si>
  <si>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</si>
  <si>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</si>
  <si>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</si>
  <si>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</si>
  <si>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</si>
  <si>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</si>
  <si>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</si>
  <si>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</si>
  <si>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</si>
  <si>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</si>
  <si>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</si>
  <si>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</si>
  <si>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</si>
  <si>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</si>
  <si>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</si>
  <si>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</si>
  <si>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</si>
  <si>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</si>
  <si>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</si>
  <si>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</si>
  <si>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</si>
  <si>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</si>
  <si>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</si>
  <si>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</si>
  <si>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</si>
  <si>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</si>
  <si>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</si>
  <si>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</si>
  <si>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</si>
  <si>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</si>
  <si>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</si>
  <si>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</si>
  <si>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</si>
  <si>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</si>
  <si>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</si>
  <si>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</si>
  <si>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</si>
  <si>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</si>
  <si>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</si>
  <si>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</si>
  <si>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</si>
  <si>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</si>
  <si>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</si>
  <si>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</si>
  <si>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</si>
  <si>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</si>
  <si>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</si>
  <si>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</si>
  <si>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</si>
  <si>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</si>
  <si>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</si>
  <si>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</si>
  <si>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</si>
  <si>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</si>
  <si>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</si>
  <si>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</si>
  <si>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</si>
  <si>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</si>
  <si>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</si>
  <si>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</si>
  <si>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</si>
  <si>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</si>
  <si>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</si>
  <si>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</si>
  <si>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</si>
  <si>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</si>
  <si>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</si>
  <si>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</si>
  <si>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</si>
  <si>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</si>
  <si>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</si>
  <si>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</si>
  <si>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</si>
  <si>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</si>
  <si>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</si>
  <si>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</si>
  <si>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</si>
  <si>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</si>
  <si>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</si>
  <si>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</si>
  <si>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</si>
  <si>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</si>
  <si>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</si>
  <si>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</si>
  <si>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</si>
  <si>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</si>
  <si>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</si>
  <si>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</si>
  <si>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</si>
  <si>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</si>
  <si>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</si>
  <si>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</si>
  <si>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</si>
  <si>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</si>
  <si>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</si>
  <si>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</si>
  <si>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</si>
  <si>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</si>
  <si>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</si>
  <si>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</si>
  <si>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</si>
  <si>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</si>
  <si>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</si>
  <si>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</si>
  <si>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</si>
  <si>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</si>
  <si>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</si>
  <si>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</si>
  <si>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</si>
  <si>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</si>
  <si>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</si>
  <si>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</si>
  <si>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</si>
  <si>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</si>
  <si>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</si>
  <si>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</si>
  <si>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</si>
  <si>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</si>
  <si>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</si>
  <si>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</si>
  <si>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</si>
  <si>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</si>
  <si>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</si>
  <si>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</si>
  <si>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</si>
  <si>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</si>
  <si>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</si>
  <si>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</si>
  <si>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</si>
  <si>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</si>
  <si>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</si>
  <si>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</si>
  <si>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</si>
  <si>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</si>
  <si>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</si>
  <si>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</si>
  <si>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</si>
  <si>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</si>
  <si>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</si>
  <si>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</si>
  <si>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</si>
  <si>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</si>
  <si>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</si>
  <si>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</si>
  <si>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</si>
  <si>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</si>
  <si>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</si>
  <si>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</si>
  <si>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</si>
  <si>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</si>
  <si>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</si>
  <si>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</si>
  <si>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</si>
  <si>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</si>
  <si>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</si>
  <si>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</si>
  <si>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</si>
  <si>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</si>
  <si>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</si>
  <si>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</si>
  <si>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</si>
  <si>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</si>
  <si>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</si>
  <si>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</si>
  <si>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</si>
  <si>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</si>
  <si>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</si>
  <si>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</si>
  <si>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</si>
  <si>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</si>
  <si>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</si>
  <si>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</si>
  <si>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</si>
  <si>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</si>
  <si>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</si>
  <si>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</si>
  <si>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</si>
  <si>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</si>
  <si>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</si>
  <si>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</si>
  <si>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</si>
  <si>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</si>
  <si>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</si>
  <si>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</si>
  <si>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</si>
  <si>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</si>
  <si>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</si>
  <si>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</si>
  <si>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</si>
  <si>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</si>
  <si>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</si>
  <si>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</si>
  <si>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</si>
  <si>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</si>
  <si>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</si>
  <si>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</si>
  <si>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</si>
  <si>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</si>
  <si>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</si>
  <si>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</si>
  <si>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</si>
  <si>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</si>
  <si>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</si>
  <si>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</si>
  <si>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</si>
  <si>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</si>
  <si>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</si>
  <si>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</si>
  <si>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</si>
  <si>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</si>
  <si>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</si>
  <si>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</si>
  <si>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</si>
  <si>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</si>
  <si>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</si>
  <si>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</si>
  <si>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</si>
  <si>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</si>
  <si>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</si>
  <si>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</si>
  <si>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</si>
  <si>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</si>
  <si>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</si>
  <si>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</si>
  <si>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</si>
  <si>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</si>
  <si>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</si>
  <si>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</si>
  <si>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</si>
  <si>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</si>
  <si>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</si>
  <si>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</si>
  <si>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</si>
  <si>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</si>
  <si>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</si>
  <si>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</si>
  <si>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</si>
  <si>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</si>
  <si>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</si>
  <si>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</si>
  <si>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</si>
  <si>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</si>
  <si>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</si>
  <si>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</si>
  <si>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</si>
  <si>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</si>
  <si>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</si>
  <si>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</si>
  <si>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</si>
  <si>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</si>
  <si>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</si>
  <si>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</si>
  <si>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</si>
  <si>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</si>
  <si>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</si>
  <si>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</si>
  <si>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</si>
  <si>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</si>
  <si>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</si>
  <si>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</si>
  <si>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</si>
  <si>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</si>
  <si>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</si>
  <si>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</si>
  <si>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</si>
  <si>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</si>
  <si>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</si>
  <si>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</si>
  <si>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</si>
  <si>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</si>
  <si>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</si>
  <si>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</si>
  <si>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</si>
  <si>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</si>
  <si>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</si>
  <si>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</si>
  <si>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</si>
  <si>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</si>
  <si>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</si>
  <si>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</si>
  <si>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</si>
  <si>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</si>
  <si>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</si>
  <si>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</si>
  <si>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</si>
  <si>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</si>
  <si>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</si>
  <si>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</si>
  <si>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</si>
  <si>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</si>
  <si>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</si>
  <si>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</si>
  <si>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</si>
  <si>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</si>
  <si>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</si>
  <si>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</si>
  <si>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</si>
  <si>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</si>
  <si>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</si>
  <si>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</si>
  <si>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</si>
  <si>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</si>
  <si>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</si>
  <si>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</si>
  <si>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</si>
  <si>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</si>
  <si>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</si>
  <si>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</si>
  <si>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</si>
  <si>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</si>
  <si>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</si>
  <si>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</si>
  <si>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</si>
  <si>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</si>
  <si>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</si>
  <si>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</si>
  <si>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</si>
  <si>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</si>
  <si>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</si>
  <si>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</si>
  <si>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</si>
  <si>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</si>
  <si>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</si>
  <si>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</si>
  <si>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</si>
  <si>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</si>
  <si>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</si>
  <si>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</si>
  <si>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</si>
  <si>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</si>
  <si>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</si>
  <si>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</si>
  <si>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</si>
  <si>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</si>
  <si>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</si>
  <si>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</si>
  <si>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</si>
  <si>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</si>
  <si>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</si>
  <si>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</si>
  <si>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</si>
  <si>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</si>
  <si>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</si>
  <si>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</si>
  <si>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</si>
  <si>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</si>
  <si>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</si>
  <si>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</si>
  <si>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</si>
  <si>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</si>
  <si>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</si>
  <si>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</si>
  <si>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</si>
  <si>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</si>
  <si>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</si>
  <si>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</si>
  <si>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</si>
  <si>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</si>
  <si>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</si>
  <si>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</si>
  <si>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</si>
  <si>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</si>
  <si>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</si>
  <si>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</si>
  <si>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</si>
  <si>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</si>
  <si>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</si>
  <si>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</si>
  <si>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</si>
  <si>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</si>
  <si>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</si>
  <si>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</si>
  <si>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</si>
  <si>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</si>
  <si>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</si>
  <si>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</si>
  <si>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</si>
  <si>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</si>
  <si>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</si>
  <si>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</si>
  <si>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</si>
  <si>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</si>
  <si>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</si>
  <si>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</si>
  <si>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</si>
  <si>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</si>
  <si>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</si>
  <si>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</si>
  <si>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</si>
  <si>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</si>
  <si>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</si>
  <si>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</si>
  <si>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</si>
  <si>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</si>
  <si>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</si>
  <si>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</si>
  <si>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</si>
  <si>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</si>
  <si>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</si>
  <si>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</si>
  <si>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</si>
  <si>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</si>
  <si>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</si>
  <si>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</si>
  <si>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</si>
  <si>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</si>
  <si>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</si>
  <si>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</si>
  <si>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</si>
  <si>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</si>
  <si>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</si>
  <si>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</si>
  <si>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</si>
  <si>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</si>
  <si>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</si>
  <si>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</si>
  <si>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</si>
  <si>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</si>
  <si>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</si>
  <si>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</si>
  <si>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</si>
  <si>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</si>
  <si>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</si>
  <si>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</si>
  <si>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</si>
  <si>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</si>
  <si>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</si>
  <si>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</si>
  <si>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</si>
  <si>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</si>
  <si>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</si>
  <si>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</si>
  <si>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</si>
  <si>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</si>
  <si>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</si>
  <si>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</si>
  <si>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</si>
  <si>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</si>
  <si>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</si>
  <si>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</si>
  <si>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</si>
  <si>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</si>
  <si>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</si>
  <si>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</si>
  <si>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</si>
  <si>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</si>
  <si>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</si>
  <si>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</si>
  <si>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</si>
  <si>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</si>
  <si>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</si>
  <si>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</si>
  <si>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</si>
  <si>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</si>
  <si>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</si>
  <si>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</si>
  <si>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</si>
  <si>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</si>
  <si>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</si>
  <si>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</si>
  <si>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</si>
  <si>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</si>
  <si>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</si>
  <si>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</si>
  <si>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</si>
  <si>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</si>
  <si>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</si>
  <si>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</si>
  <si>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</si>
  <si>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</si>
  <si>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</si>
  <si>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</si>
  <si>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</si>
  <si>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</si>
  <si>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</si>
  <si>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</si>
  <si>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</si>
  <si>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</si>
  <si>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</si>
  <si>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</si>
  <si>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</si>
  <si>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</si>
  <si>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</si>
  <si>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</si>
  <si>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</si>
  <si>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</si>
  <si>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</si>
  <si>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</si>
  <si>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</si>
  <si>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</si>
  <si>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</si>
  <si>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</si>
  <si>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</si>
  <si>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</si>
  <si>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</si>
  <si>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</si>
  <si>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</si>
  <si>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</si>
  <si>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</si>
  <si>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</si>
  <si>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</si>
  <si>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</si>
  <si>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</si>
  <si>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</si>
  <si>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</si>
  <si>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</si>
  <si>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</si>
  <si>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</si>
  <si>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</si>
  <si>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</si>
  <si>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</si>
  <si>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</si>
  <si>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</si>
  <si>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</si>
  <si>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</si>
  <si>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</si>
  <si>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</si>
  <si>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</si>
  <si>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</si>
  <si>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</si>
  <si>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</si>
  <si>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</si>
  <si>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</si>
  <si>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</si>
  <si>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</si>
  <si>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</si>
  <si>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</si>
  <si>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</si>
  <si>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</si>
  <si>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</si>
  <si>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</si>
  <si>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</si>
  <si>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</si>
  <si>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</si>
  <si>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</si>
  <si>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</si>
  <si>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</si>
  <si>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</si>
  <si>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</si>
  <si>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</si>
  <si>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</si>
  <si>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</si>
  <si>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</si>
  <si>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</si>
  <si>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</si>
  <si>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</si>
  <si>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</si>
  <si>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</si>
  <si>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</si>
  <si>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</si>
  <si>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</si>
  <si>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</si>
  <si>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</si>
  <si>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</si>
  <si>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</si>
  <si>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</si>
  <si>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</si>
  <si>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</si>
  <si>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</si>
  <si>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</si>
  <si>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</si>
  <si>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</si>
  <si>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</si>
  <si>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</si>
  <si>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</si>
  <si>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</si>
  <si>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</si>
  <si>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</si>
  <si>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</si>
  <si>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</si>
  <si>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</si>
  <si>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</si>
  <si>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</si>
  <si>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</si>
  <si>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</si>
  <si>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</si>
  <si>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</si>
  <si>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</si>
  <si>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</si>
  <si>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</si>
  <si>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</si>
  <si>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</si>
  <si>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</si>
  <si>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</si>
  <si>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</si>
  <si>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</si>
  <si>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</si>
  <si>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</si>
  <si>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</si>
  <si>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</si>
  <si>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</si>
  <si>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</si>
  <si>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</si>
  <si>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</si>
  <si>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</si>
  <si>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</si>
  <si>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</si>
  <si>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</si>
  <si>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</si>
  <si>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</si>
  <si>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</si>
  <si>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</si>
  <si>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</si>
  <si>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</si>
  <si>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</si>
  <si>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</si>
  <si>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</si>
  <si>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</si>
  <si>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</si>
  <si>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</si>
  <si>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</si>
  <si>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</si>
  <si>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</si>
  <si>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</si>
  <si>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</si>
  <si>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</si>
  <si>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</si>
  <si>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</si>
  <si>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</si>
  <si>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</si>
  <si>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</si>
  <si>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</si>
  <si>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</si>
  <si>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</si>
  <si>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</si>
  <si>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</si>
  <si>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</si>
  <si>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</si>
  <si>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</si>
  <si>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</si>
  <si>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</si>
  <si>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</si>
  <si>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</si>
  <si>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</si>
  <si>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</si>
  <si>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</si>
  <si>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</si>
  <si>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</si>
  <si>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</si>
  <si>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</si>
  <si>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</si>
  <si>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</si>
  <si>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</si>
  <si>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</si>
  <si>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</si>
  <si>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</si>
  <si>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</si>
  <si>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</si>
  <si>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</si>
  <si>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</si>
  <si>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</si>
  <si>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</si>
  <si>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</si>
  <si>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</si>
  <si>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</si>
  <si>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</si>
  <si>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</si>
  <si>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</si>
  <si>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</si>
  <si>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</si>
  <si>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</si>
  <si>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</si>
  <si>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</si>
  <si>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</si>
  <si>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</si>
  <si>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</si>
  <si>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</si>
  <si>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</si>
  <si>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</si>
  <si>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</si>
  <si>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</si>
  <si>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</si>
  <si>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</si>
  <si>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</si>
  <si>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</si>
  <si>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</si>
  <si>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</si>
  <si>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</si>
  <si>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</si>
  <si>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</si>
  <si>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</si>
  <si>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</si>
  <si>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</si>
  <si>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</si>
  <si>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</si>
  <si>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</si>
  <si>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</si>
  <si>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</si>
  <si>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</si>
  <si>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</si>
  <si>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</si>
  <si>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</si>
  <si>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</si>
  <si>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</si>
  <si>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</si>
  <si>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</si>
  <si>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</si>
  <si>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</si>
  <si>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</si>
  <si>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</si>
  <si>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</si>
  <si>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</si>
  <si>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</si>
  <si>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</si>
  <si>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</si>
  <si>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</si>
  <si>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</si>
  <si>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</si>
  <si>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</si>
  <si>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</si>
  <si>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</si>
  <si>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</si>
  <si>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</si>
  <si>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</si>
  <si>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</si>
  <si>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</si>
  <si>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</si>
  <si>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</si>
  <si>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</si>
  <si>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</si>
  <si>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</si>
  <si>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</si>
  <si>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</si>
  <si>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</si>
  <si>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</si>
  <si>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</si>
  <si>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</si>
  <si>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</si>
  <si>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</si>
  <si>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</si>
  <si>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</si>
  <si>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</si>
  <si>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</si>
  <si>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</si>
  <si>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</si>
  <si>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</si>
  <si>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</si>
  <si>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</si>
  <si>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</si>
  <si>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</si>
  <si>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</si>
  <si>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</si>
  <si>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</si>
  <si>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</si>
  <si>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</si>
  <si>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</si>
  <si>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</si>
  <si>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</si>
  <si>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</si>
  <si>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</si>
  <si>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</si>
  <si>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</si>
  <si>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</si>
  <si>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</si>
  <si>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</si>
  <si>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</si>
  <si>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</si>
  <si>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</si>
  <si>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</si>
  <si>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</si>
  <si>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</si>
  <si>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</si>
  <si>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</si>
  <si>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</si>
  <si>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</si>
  <si>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</si>
  <si>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</si>
  <si>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</si>
  <si>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</si>
  <si>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</si>
  <si>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</si>
  <si>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</si>
  <si>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</si>
  <si>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</si>
  <si>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</si>
  <si>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</si>
  <si>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</si>
  <si>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</si>
  <si>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</si>
  <si>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</si>
  <si>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</si>
  <si>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</si>
  <si>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</si>
  <si>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</si>
  <si>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</si>
  <si>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</si>
  <si>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</si>
  <si>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</si>
  <si>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</si>
  <si>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</si>
  <si>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</si>
  <si>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</si>
  <si>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</si>
  <si>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</si>
  <si>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</si>
  <si>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</si>
  <si>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</si>
  <si>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</si>
  <si>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</si>
  <si>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</si>
  <si>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</si>
  <si>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</si>
  <si>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</si>
  <si>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</si>
  <si>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</si>
  <si>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</si>
  <si>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</si>
  <si>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</si>
  <si>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</si>
  <si>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</si>
  <si>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</si>
  <si>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</si>
  <si>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</si>
  <si>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</si>
  <si>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</si>
  <si>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</si>
  <si>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</si>
  <si>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</si>
  <si>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</si>
  <si>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</si>
  <si>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</si>
  <si>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</si>
  <si>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</si>
  <si>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</si>
  <si>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</si>
  <si>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</si>
  <si>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</si>
  <si>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</si>
  <si>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</si>
  <si>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</si>
  <si>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</si>
  <si>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</si>
  <si>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</si>
  <si>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</si>
  <si>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</si>
  <si>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</si>
  <si>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</si>
  <si>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</si>
  <si>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</si>
  <si>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</si>
  <si>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</si>
  <si>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</si>
  <si>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</si>
  <si>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</si>
  <si>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</si>
  <si>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</si>
  <si>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</si>
  <si>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</si>
  <si>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</si>
  <si>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</si>
  <si>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</si>
  <si>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</si>
  <si>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</si>
  <si>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</si>
  <si>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</si>
  <si>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</si>
  <si>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</si>
  <si>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</si>
  <si>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</si>
  <si>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</si>
  <si>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</si>
  <si>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</si>
  <si>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</si>
  <si>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</si>
  <si>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</si>
  <si>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</si>
  <si>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</si>
  <si>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</si>
  <si>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</si>
  <si>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</si>
  <si>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</si>
  <si>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</si>
  <si>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</si>
  <si>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</si>
  <si>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</si>
  <si>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</si>
  <si>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</si>
  <si>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</si>
  <si>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</si>
  <si>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</si>
  <si>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</si>
  <si>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</si>
  <si>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</si>
  <si>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</si>
  <si>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</si>
  <si>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</si>
  <si>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</si>
  <si>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</si>
  <si>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</si>
  <si>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</si>
  <si>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</si>
  <si>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</si>
  <si>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</si>
  <si>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</si>
  <si>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</si>
  <si>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</si>
  <si>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</si>
  <si>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</si>
  <si>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</si>
  <si>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</si>
  <si>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</si>
  <si>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</si>
  <si>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</si>
  <si>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</si>
  <si>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</si>
  <si>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</si>
  <si>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</si>
  <si>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</si>
  <si>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</si>
  <si>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</si>
  <si>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</si>
  <si>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</si>
  <si>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</si>
  <si>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</si>
  <si>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</si>
  <si>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</si>
  <si>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</si>
  <si>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</si>
  <si>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</si>
  <si>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</si>
  <si>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</si>
  <si>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</si>
  <si>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</si>
  <si>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</si>
  <si>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</si>
  <si>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</si>
  <si>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</si>
  <si>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</si>
  <si>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</si>
  <si>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</si>
  <si>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</si>
  <si>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</si>
  <si>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</si>
  <si>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</si>
  <si>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</si>
  <si>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</si>
  <si>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</si>
  <si>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</si>
  <si>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</si>
  <si>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</si>
  <si>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</si>
  <si>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</si>
  <si>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</si>
  <si>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</si>
  <si>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</si>
  <si>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</si>
  <si>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</si>
  <si>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</si>
  <si>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</si>
  <si>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</si>
  <si>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</si>
  <si>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</si>
  <si>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</si>
  <si>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</si>
  <si>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</si>
  <si>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</si>
  <si>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</si>
  <si>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</si>
  <si>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</si>
  <si>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</si>
  <si>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</si>
  <si>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</si>
  <si>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</si>
  <si>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</si>
  <si>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</si>
  <si>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</si>
  <si>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</si>
  <si>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</si>
  <si>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</si>
  <si>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</si>
  <si>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</si>
  <si>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</si>
  <si>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</si>
  <si>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</si>
  <si>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</si>
  <si>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</si>
  <si>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</si>
  <si>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</si>
  <si>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</si>
  <si>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</si>
  <si>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</si>
  <si>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</si>
  <si>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</si>
  <si>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</si>
  <si>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</si>
  <si>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</si>
  <si>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</si>
  <si>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</si>
  <si>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</si>
  <si>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</si>
  <si>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</si>
  <si>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</si>
  <si>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</si>
  <si>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</si>
  <si>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</si>
  <si>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</si>
  <si>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</si>
  <si>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</si>
  <si>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</si>
  <si>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</si>
  <si>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</si>
  <si>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</si>
  <si>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</si>
  <si>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</si>
  <si>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</si>
  <si>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</si>
  <si>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</si>
  <si>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</si>
  <si>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</si>
  <si>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</si>
  <si>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</si>
  <si>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</si>
  <si>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</si>
  <si>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</si>
  <si>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</si>
  <si>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</si>
  <si>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</si>
  <si>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</si>
  <si>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</si>
  <si>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</si>
  <si>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</si>
  <si>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</si>
  <si>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</si>
  <si>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</si>
  <si>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</si>
  <si>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</si>
  <si>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</si>
  <si>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</si>
  <si>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</si>
  <si>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</si>
  <si>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</si>
  <si>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</si>
  <si>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</si>
  <si>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</si>
  <si>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</si>
  <si>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</si>
  <si>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</si>
  <si>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</si>
  <si>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</si>
  <si>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</si>
  <si>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</si>
  <si>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</si>
  <si>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</si>
  <si>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</si>
  <si>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</si>
  <si>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</si>
  <si>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</si>
  <si>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</si>
  <si>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</si>
  <si>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</si>
  <si>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</si>
  <si>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</si>
  <si>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</si>
  <si>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</si>
  <si>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</si>
  <si>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</si>
  <si>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</si>
  <si>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</si>
  <si>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</si>
  <si>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</si>
  <si>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</si>
  <si>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</si>
  <si>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</si>
  <si>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</si>
  <si>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</si>
  <si>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</si>
  <si>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</si>
  <si>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</si>
  <si>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</si>
  <si>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</si>
  <si>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</si>
  <si>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</si>
  <si>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</si>
  <si>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</si>
  <si>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</si>
  <si>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</si>
  <si>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</si>
  <si>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</si>
  <si>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</si>
  <si>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</si>
  <si>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</si>
  <si>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</si>
  <si>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</si>
  <si>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</si>
  <si>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</si>
  <si>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</si>
  <si>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</si>
  <si>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</si>
  <si>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</si>
  <si>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</si>
  <si>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</si>
  <si>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</si>
  <si>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</si>
  <si>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</si>
  <si>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</si>
  <si>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</si>
  <si>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</si>
  <si>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</si>
  <si>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</si>
  <si>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</si>
  <si>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</si>
  <si>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</si>
  <si>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</si>
  <si>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</si>
  <si>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</si>
  <si>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</si>
  <si>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</si>
  <si>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</si>
  <si>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</si>
  <si>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</si>
  <si>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</si>
  <si>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</si>
  <si>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</si>
  <si>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</si>
  <si>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</si>
  <si>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</si>
  <si>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</si>
  <si>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</si>
  <si>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</si>
  <si>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</si>
  <si>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</si>
  <si>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</si>
  <si>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</si>
  <si>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</si>
  <si>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</si>
  <si>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</si>
  <si>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</si>
  <si>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</si>
  <si>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</si>
  <si>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</si>
  <si>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</si>
  <si>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</si>
  <si>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</si>
  <si>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</si>
  <si>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</si>
  <si>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</si>
  <si>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</si>
  <si>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</si>
  <si>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</si>
  <si>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</si>
  <si>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</si>
  <si>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</si>
  <si>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</si>
  <si>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</si>
  <si>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</si>
  <si>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</si>
  <si>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</si>
  <si>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</si>
  <si>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</si>
  <si>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</si>
  <si>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</si>
  <si>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</si>
  <si>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</si>
  <si>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</si>
  <si>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</si>
  <si>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</si>
  <si>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</si>
  <si>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</si>
  <si>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</si>
  <si>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</si>
  <si>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</si>
  <si>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</si>
  <si>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</si>
  <si>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</si>
  <si>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</si>
  <si>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</si>
  <si>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</si>
  <si>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</si>
  <si>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</si>
  <si>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</si>
  <si>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</si>
  <si>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</si>
  <si>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</si>
  <si>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</si>
  <si>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</si>
  <si>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</si>
  <si>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</si>
  <si>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</si>
  <si>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</si>
  <si>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</si>
  <si>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</si>
  <si>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</si>
  <si>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</si>
  <si>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</si>
  <si>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</si>
  <si>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</si>
  <si>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</si>
  <si>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</si>
  <si>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</si>
  <si>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</si>
  <si>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</si>
  <si>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</si>
  <si>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</si>
  <si>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</si>
  <si>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</si>
  <si>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</si>
  <si>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</si>
  <si>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</si>
  <si>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</si>
  <si>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</si>
  <si>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</si>
  <si>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</si>
  <si>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</si>
  <si>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</si>
  <si>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</si>
  <si>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</si>
  <si>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</si>
  <si>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</si>
  <si>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</si>
  <si>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</si>
  <si>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</si>
  <si>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</si>
  <si>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</si>
  <si>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</si>
  <si>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</si>
  <si>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</si>
  <si>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</si>
  <si>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</si>
  <si>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</si>
  <si>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</si>
  <si>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</si>
  <si>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</si>
  <si>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</si>
  <si>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</si>
  <si>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</si>
  <si>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</si>
  <si>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</si>
  <si>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</si>
  <si>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</si>
  <si>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</si>
  <si>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</si>
  <si>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</si>
  <si>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</si>
  <si>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</si>
  <si>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</si>
  <si>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</si>
  <si>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</si>
  <si>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</si>
  <si>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</si>
  <si>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</si>
  <si>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</si>
  <si>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</si>
  <si>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</si>
  <si>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</si>
  <si>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</si>
  <si>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</si>
  <si>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</si>
  <si>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</si>
  <si>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</si>
  <si>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</si>
  <si>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</si>
  <si>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</si>
  <si>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</si>
  <si>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</si>
  <si>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</si>
  <si>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</si>
  <si>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</si>
  <si>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</si>
  <si>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</si>
  <si>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</si>
  <si>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</si>
  <si>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</si>
  <si>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</si>
  <si>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</si>
  <si>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</si>
  <si>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</si>
  <si>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</si>
  <si>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</si>
  <si>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</si>
  <si>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</si>
  <si>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</si>
  <si>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</si>
  <si>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</si>
  <si>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</si>
  <si>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</si>
  <si>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</si>
  <si>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</si>
  <si>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</si>
  <si>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</si>
  <si>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</si>
  <si>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</si>
  <si>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</si>
  <si>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</si>
  <si>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</si>
  <si>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</si>
  <si>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</si>
  <si>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</si>
  <si>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</si>
  <si>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</si>
  <si>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</si>
  <si>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</si>
  <si>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</si>
  <si>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</si>
  <si>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</si>
  <si>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</si>
  <si>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</si>
  <si>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</si>
  <si>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</si>
  <si>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</si>
  <si>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</si>
  <si>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</si>
  <si>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</si>
  <si>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</si>
  <si>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</si>
  <si>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</si>
  <si>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</si>
  <si>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</si>
  <si>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</si>
  <si>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</si>
  <si>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</si>
  <si>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</si>
  <si>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</si>
  <si>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</si>
  <si>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</si>
  <si>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</si>
  <si>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</si>
  <si>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</si>
  <si>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</si>
  <si>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</si>
  <si>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</si>
  <si>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</si>
  <si>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</si>
  <si>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</si>
  <si>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</si>
  <si>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</si>
  <si>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</si>
  <si>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</si>
  <si>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</si>
  <si>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</si>
  <si>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</si>
  <si>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</si>
  <si>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</si>
  <si>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</si>
  <si>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</si>
  <si>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</si>
  <si>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</si>
  <si>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</si>
  <si>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</si>
  <si>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</si>
  <si>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</si>
  <si>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</si>
  <si>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</si>
  <si>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</si>
  <si>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</si>
  <si>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</si>
  <si>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</si>
  <si>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</si>
  <si>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</si>
  <si>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</si>
  <si>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</si>
  <si>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</si>
  <si>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</si>
  <si>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</si>
  <si>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</si>
  <si>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</si>
  <si>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</si>
  <si>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</si>
  <si>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</si>
  <si>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</si>
  <si>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</si>
  <si>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</si>
  <si>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</si>
  <si>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</si>
  <si>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</si>
  <si>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</si>
  <si>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</si>
  <si>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</si>
  <si>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</si>
  <si>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</si>
  <si>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</si>
  <si>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</si>
  <si>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</si>
  <si>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</si>
  <si>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</si>
  <si>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</si>
  <si>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</si>
  <si>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</si>
  <si>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</si>
  <si>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</si>
  <si>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</si>
  <si>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</si>
  <si>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</si>
  <si>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</si>
  <si>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</si>
  <si>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</si>
  <si>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</si>
  <si>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</si>
  <si>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</si>
  <si>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</si>
  <si>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</si>
  <si>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</si>
  <si>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</si>
  <si>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</si>
  <si>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</si>
  <si>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</si>
  <si>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</si>
  <si>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</si>
  <si>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</si>
  <si>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</si>
  <si>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</si>
  <si>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</si>
  <si>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</si>
  <si>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</si>
  <si>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</si>
  <si>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</si>
  <si>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</si>
  <si>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</si>
  <si>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</si>
  <si>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</si>
  <si>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</si>
  <si>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</si>
  <si>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</si>
  <si>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</si>
  <si>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</si>
  <si>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</si>
  <si>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</si>
  <si>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</si>
  <si>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</si>
  <si>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</si>
  <si>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</si>
  <si>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</si>
  <si>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</si>
  <si>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</si>
  <si>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</si>
  <si>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</si>
  <si>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</si>
  <si>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</si>
  <si>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</si>
  <si>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</si>
  <si>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</si>
  <si>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</si>
  <si>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</si>
  <si>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</si>
  <si>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</si>
  <si>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</si>
  <si>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</si>
  <si>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</si>
  <si>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</si>
  <si>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</si>
  <si>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</si>
  <si>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</si>
  <si>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</si>
  <si>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</si>
  <si>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</si>
  <si>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</si>
  <si>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</si>
  <si>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</si>
  <si>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</si>
  <si>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</si>
  <si>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</si>
  <si>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</si>
  <si>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</si>
  <si>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</si>
  <si>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</si>
  <si>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</si>
  <si>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</si>
  <si>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</si>
  <si>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</si>
  <si>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</si>
  <si>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</si>
  <si>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</si>
  <si>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</si>
  <si>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</si>
  <si>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</si>
  <si>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</si>
  <si>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</si>
  <si>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</si>
  <si>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</si>
  <si>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</si>
  <si>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</si>
  <si>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</si>
  <si>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</si>
  <si>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</si>
  <si>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</si>
  <si>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</si>
  <si>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</si>
  <si>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</si>
  <si>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</si>
  <si>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</si>
  <si>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</si>
  <si>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</si>
  <si>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</si>
  <si>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</si>
  <si>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</si>
  <si>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</si>
  <si>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</si>
  <si>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</si>
  <si>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</si>
  <si>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</si>
  <si>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</si>
  <si>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</si>
  <si>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</si>
  <si>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</si>
  <si>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</si>
  <si>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</si>
  <si>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</si>
  <si>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</si>
  <si>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</si>
  <si>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</si>
  <si>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</si>
  <si>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</si>
  <si>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</si>
  <si>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</si>
  <si>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</si>
  <si>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</si>
  <si>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</si>
  <si>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</si>
  <si>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</si>
  <si>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</si>
  <si>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</si>
  <si>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</si>
  <si>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</si>
  <si>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</si>
  <si>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</si>
  <si>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</si>
  <si>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</si>
  <si>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</si>
  <si>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</si>
  <si>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</si>
  <si>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</si>
  <si>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</si>
  <si>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</si>
  <si>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</si>
  <si>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</si>
  <si>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</si>
  <si>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</si>
  <si>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</si>
  <si>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</si>
  <si>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</si>
  <si>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</si>
  <si>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</si>
  <si>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</si>
  <si>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</si>
  <si>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</si>
  <si>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</si>
  <si>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</si>
  <si>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</si>
  <si>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</si>
  <si>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</si>
  <si>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</si>
  <si>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</si>
  <si>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</si>
  <si>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</si>
  <si>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</si>
  <si>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</si>
  <si>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</si>
  <si>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</si>
  <si>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</si>
  <si>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</si>
  <si>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</si>
  <si>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</si>
  <si>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</si>
  <si>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</si>
  <si>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</si>
  <si>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</si>
  <si>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</si>
  <si>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</si>
  <si>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</si>
  <si>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</si>
  <si>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</si>
  <si>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</si>
  <si>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</si>
  <si>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</si>
  <si>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</si>
  <si>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</si>
  <si>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</si>
  <si>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</si>
  <si>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</si>
  <si>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</si>
  <si>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</si>
  <si>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</si>
  <si>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</si>
  <si>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</si>
  <si>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</si>
  <si>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</si>
  <si>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</si>
  <si>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</si>
  <si>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</si>
  <si>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</si>
  <si>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</si>
  <si>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</si>
  <si>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</si>
  <si>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</si>
  <si>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</si>
  <si>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</si>
  <si>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</si>
  <si>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</si>
  <si>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</si>
  <si>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</si>
  <si>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</si>
  <si>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</si>
  <si>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</si>
  <si>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</si>
  <si>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</si>
  <si>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</si>
  <si>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</si>
  <si>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</si>
  <si>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</si>
  <si>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</si>
  <si>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</si>
  <si>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</si>
  <si>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</si>
  <si>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</si>
  <si>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</si>
  <si>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</si>
  <si>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</si>
  <si>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</si>
  <si>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</si>
  <si>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</si>
  <si>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</si>
  <si>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</si>
  <si>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</si>
  <si>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</si>
  <si>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</si>
  <si>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</si>
  <si>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</si>
  <si>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</si>
  <si>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</si>
  <si>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</si>
  <si>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</si>
  <si>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</si>
  <si>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</si>
  <si>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</si>
  <si>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</si>
  <si>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</si>
  <si>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</si>
  <si>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</si>
  <si>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</si>
  <si>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</si>
  <si>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</si>
  <si>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</si>
  <si>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</si>
  <si>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</si>
  <si>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</si>
  <si>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</si>
  <si>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</si>
  <si>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</si>
  <si>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</si>
  <si>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</si>
  <si>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</si>
  <si>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</si>
  <si>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</si>
  <si>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</si>
  <si>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</si>
  <si>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</si>
  <si>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</si>
  <si>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</si>
  <si>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</si>
  <si>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</si>
  <si>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</si>
  <si>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</si>
  <si>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</si>
  <si>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</si>
  <si>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</si>
  <si>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</si>
  <si>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</si>
  <si>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</si>
  <si>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</si>
  <si>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</si>
  <si>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</si>
  <si>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</si>
  <si>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</si>
  <si>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</si>
  <si>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</si>
  <si>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</si>
  <si>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</si>
  <si>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</si>
  <si>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</si>
  <si>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</si>
  <si>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</si>
  <si>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</si>
  <si>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</si>
  <si>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</si>
  <si>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</si>
  <si>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</si>
  <si>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</si>
  <si>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</si>
  <si>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</si>
  <si>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</si>
  <si>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</si>
  <si>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</si>
  <si>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</si>
  <si>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</si>
  <si>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</si>
  <si>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</si>
  <si>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</si>
  <si>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</si>
  <si>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</si>
  <si>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</si>
  <si>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</si>
  <si>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</si>
  <si>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</si>
  <si>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</si>
  <si>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</si>
  <si>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</si>
  <si>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</si>
  <si>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</si>
  <si>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</si>
  <si>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</si>
  <si>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</si>
  <si>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</si>
  <si>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</si>
  <si>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</si>
  <si>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</si>
  <si>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</si>
  <si>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</si>
  <si>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</si>
  <si>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</si>
  <si>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</si>
  <si>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</si>
  <si>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</si>
  <si>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</si>
  <si>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</si>
  <si>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</si>
  <si>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</si>
  <si>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</si>
  <si>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</si>
  <si>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</si>
  <si>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</si>
  <si>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</si>
  <si>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</si>
  <si>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</si>
  <si>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</si>
  <si>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</si>
  <si>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</si>
  <si>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</si>
  <si>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</si>
  <si>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</si>
  <si>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</si>
  <si>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</si>
  <si>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</si>
  <si>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</si>
  <si>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</si>
  <si>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</si>
  <si>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</si>
  <si>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</si>
  <si>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</si>
  <si>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</si>
  <si>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</si>
  <si>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</si>
  <si>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</si>
  <si>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</si>
  <si>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</si>
  <si>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</si>
  <si>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</si>
  <si>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</si>
  <si>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</si>
  <si>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</si>
  <si>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</si>
  <si>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</si>
  <si>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</si>
  <si>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</si>
  <si>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</si>
  <si>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</si>
  <si>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</si>
  <si>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</si>
  <si>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</si>
  <si>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</si>
  <si>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</si>
  <si>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</si>
  <si>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</si>
  <si>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</si>
  <si>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</si>
  <si>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</si>
  <si>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</si>
  <si>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</si>
  <si>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</si>
  <si>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</si>
  <si>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</si>
  <si>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</si>
  <si>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</si>
  <si>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</si>
  <si>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</si>
  <si>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</si>
  <si>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</si>
  <si>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</si>
  <si>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</si>
  <si>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</si>
  <si>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</si>
  <si>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</si>
  <si>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</si>
  <si>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</si>
  <si>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</si>
  <si>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</si>
  <si>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</si>
  <si>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</si>
  <si>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</si>
  <si>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</si>
  <si>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</si>
  <si>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</si>
  <si>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</si>
  <si>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</si>
  <si>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</si>
  <si>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</si>
  <si>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</si>
  <si>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</si>
  <si>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</si>
  <si>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</si>
  <si>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</si>
  <si>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</si>
  <si>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</si>
  <si>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</si>
  <si>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</si>
  <si>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</si>
  <si>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</si>
  <si>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</si>
  <si>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</si>
  <si>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</si>
  <si>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</si>
  <si>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</si>
  <si>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</si>
  <si>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</si>
  <si>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</si>
  <si>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</si>
  <si>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</si>
  <si>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</si>
  <si>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</si>
  <si>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</si>
  <si>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</si>
  <si>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</si>
  <si>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</si>
  <si>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</si>
  <si>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</si>
  <si>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</si>
  <si>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</si>
  <si>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</si>
  <si>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</si>
  <si>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</si>
  <si>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</si>
  <si>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</si>
  <si>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</si>
  <si>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</si>
  <si>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</si>
  <si>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</si>
  <si>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</si>
  <si>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</si>
  <si>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</si>
  <si>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</si>
  <si>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</si>
  <si>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</si>
  <si>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</si>
  <si>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</si>
  <si>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</si>
  <si>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</si>
  <si>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</si>
  <si>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</si>
  <si>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</si>
  <si>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</si>
  <si>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</si>
  <si>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</si>
  <si>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</si>
  <si>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</si>
  <si>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</si>
  <si>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</si>
  <si>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</si>
  <si>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</si>
  <si>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</si>
  <si>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</si>
  <si>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</si>
  <si>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</si>
  <si>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</si>
  <si>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</si>
  <si>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</si>
  <si>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</si>
  <si>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</si>
  <si>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</si>
  <si>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</si>
  <si>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</si>
  <si>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</si>
  <si>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</si>
  <si>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</si>
  <si>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</si>
  <si>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</si>
  <si>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</si>
  <si>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</si>
  <si>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</si>
  <si>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</si>
  <si>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</si>
  <si>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</si>
  <si>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</si>
  <si>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</si>
  <si>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</si>
  <si>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</si>
  <si>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</si>
  <si>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</si>
  <si>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</si>
  <si>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</si>
  <si>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</si>
  <si>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</si>
  <si>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</si>
  <si>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</si>
  <si>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</si>
  <si>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</si>
  <si>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</si>
  <si>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</si>
  <si>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</si>
  <si>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</si>
  <si>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</si>
  <si>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</si>
  <si>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</si>
  <si>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</si>
  <si>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</si>
  <si>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</si>
  <si>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</si>
  <si>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</si>
  <si>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</si>
  <si>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</si>
  <si>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</si>
  <si>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</si>
  <si>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</si>
  <si>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</si>
  <si>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</si>
  <si>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</si>
  <si>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</si>
  <si>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</si>
  <si>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</si>
  <si>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</si>
  <si>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</si>
  <si>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</si>
  <si>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</si>
  <si>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</si>
  <si>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</si>
  <si>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</si>
  <si>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</si>
  <si>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</si>
  <si>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</si>
  <si>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</si>
  <si>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</si>
  <si>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</si>
  <si>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</si>
  <si>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</si>
  <si>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</si>
  <si>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</si>
  <si>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</si>
  <si>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</si>
  <si>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</si>
  <si>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</si>
  <si>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</si>
  <si>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</si>
  <si>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</si>
  <si>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</si>
  <si>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</si>
  <si>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</si>
  <si>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</si>
  <si>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</si>
  <si>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</si>
  <si>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</si>
  <si>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</si>
  <si>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</si>
  <si>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</si>
  <si>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</si>
  <si>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</si>
  <si>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</si>
  <si>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</si>
  <si>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</si>
  <si>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</si>
  <si>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</si>
  <si>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</si>
  <si>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</si>
  <si>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</si>
  <si>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</si>
  <si>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</si>
  <si>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</si>
  <si>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</si>
  <si>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</si>
  <si>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</si>
  <si>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</si>
  <si>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</si>
  <si>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</si>
  <si>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</si>
  <si>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</si>
  <si>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</si>
  <si>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</si>
  <si>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</si>
  <si>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</si>
  <si>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</si>
  <si>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</si>
  <si>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</si>
  <si>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</si>
  <si>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</si>
  <si>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</si>
  <si>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</si>
  <si>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</si>
  <si>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</si>
  <si>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</si>
  <si>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</si>
  <si>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</si>
  <si>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</si>
  <si>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</si>
  <si>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</si>
  <si>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</si>
  <si>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</si>
  <si>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</si>
  <si>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</si>
  <si>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</si>
  <si>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</si>
  <si>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</si>
  <si>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</si>
  <si>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</si>
  <si>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</si>
  <si>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</si>
  <si>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</si>
  <si>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</si>
  <si>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</si>
  <si>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</si>
  <si>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</si>
  <si>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</si>
  <si>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</si>
  <si>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</si>
  <si>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</si>
  <si>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</si>
  <si>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</si>
  <si>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</si>
  <si>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</si>
  <si>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</si>
  <si>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</si>
  <si>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</si>
  <si>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</si>
  <si>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</si>
  <si>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</si>
  <si>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</si>
  <si>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</si>
  <si>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</si>
  <si>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</si>
  <si>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</si>
  <si>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</si>
  <si>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</si>
  <si>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</si>
  <si>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</si>
  <si>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</si>
  <si>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</si>
  <si>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</si>
  <si>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</si>
  <si>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</si>
  <si>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</si>
  <si>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</si>
  <si>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</si>
  <si>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</si>
  <si>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</si>
  <si>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</si>
  <si>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</si>
  <si>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</si>
  <si>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</si>
  <si>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</si>
  <si>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</si>
  <si>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</si>
  <si>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</si>
  <si>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</si>
  <si>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</si>
  <si>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</si>
  <si>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</si>
  <si>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</si>
  <si>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</si>
  <si>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</si>
  <si>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</si>
  <si>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</si>
  <si>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</si>
  <si>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</si>
  <si>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</si>
  <si>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</si>
  <si>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</si>
  <si>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</si>
  <si>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</si>
  <si>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</si>
  <si>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</si>
  <si>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</si>
  <si>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</si>
  <si>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</si>
  <si>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</si>
  <si>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</si>
  <si>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</si>
  <si>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</si>
  <si>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</si>
  <si>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</si>
  <si>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</si>
  <si>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</si>
  <si>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</si>
  <si>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</si>
  <si>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</si>
  <si>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</si>
  <si>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</si>
  <si>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</si>
  <si>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</si>
  <si>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</si>
  <si>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</si>
  <si>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</si>
  <si>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</si>
  <si>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</si>
  <si>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</si>
  <si>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</si>
  <si>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</si>
  <si>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</si>
  <si>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</si>
  <si>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</si>
  <si>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</si>
  <si>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</si>
  <si>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</si>
  <si>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</si>
  <si>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</si>
  <si>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</si>
  <si>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</si>
  <si>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</si>
  <si>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</si>
  <si>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</si>
  <si>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</si>
  <si>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</si>
  <si>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</si>
  <si>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</si>
  <si>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</si>
  <si>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</si>
  <si>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</si>
  <si>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</si>
  <si>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</si>
  <si>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</si>
  <si>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</si>
  <si>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</si>
  <si>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</si>
  <si>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</si>
  <si>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</si>
  <si>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</si>
  <si>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</si>
  <si>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</si>
  <si>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</si>
  <si>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</si>
  <si>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</si>
  <si>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</si>
  <si>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</si>
  <si>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</si>
  <si>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</si>
  <si>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</si>
  <si>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</si>
  <si>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</si>
  <si>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</si>
  <si>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</si>
  <si>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</si>
  <si>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</si>
  <si>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</si>
  <si>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</si>
  <si>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</si>
  <si>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</si>
  <si>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</si>
  <si>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</si>
  <si>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</si>
  <si>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</si>
  <si>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</si>
  <si>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</si>
  <si>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</si>
  <si>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</si>
  <si>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</si>
  <si>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</si>
  <si>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</si>
  <si>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</si>
  <si>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</si>
  <si>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</si>
  <si>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</si>
  <si>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</si>
  <si>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</si>
  <si>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</si>
  <si>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</si>
  <si>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</si>
  <si>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</si>
  <si>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</si>
  <si>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</si>
  <si>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</si>
  <si>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</si>
  <si>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</si>
  <si>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</si>
  <si>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</si>
  <si>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</si>
  <si>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</si>
  <si>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</si>
  <si>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</si>
  <si>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</si>
  <si>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</si>
  <si>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</si>
  <si>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</si>
  <si>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</si>
  <si>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</si>
  <si>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</si>
  <si>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</si>
  <si>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</si>
  <si>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</si>
  <si>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</si>
  <si>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</si>
  <si>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</si>
  <si>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</si>
  <si>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</si>
  <si>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</si>
  <si>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</si>
  <si>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</si>
  <si>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</si>
  <si>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</si>
  <si>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</si>
  <si>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</si>
  <si>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</si>
  <si>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</si>
  <si>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</si>
  <si>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</si>
  <si>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</si>
  <si>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</si>
  <si>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</si>
  <si>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</si>
  <si>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</si>
  <si>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</si>
  <si>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</si>
  <si>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</si>
  <si>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</si>
  <si>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</si>
  <si>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</si>
  <si>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</si>
  <si>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</si>
  <si>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</si>
  <si>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</si>
  <si>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</si>
  <si>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</si>
  <si>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</si>
  <si>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</si>
  <si>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</si>
  <si>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</si>
  <si>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</si>
  <si>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</si>
  <si>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</si>
  <si>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</si>
  <si>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</si>
  <si>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</si>
  <si>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</si>
  <si>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</si>
  <si>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</si>
  <si>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</si>
  <si>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</si>
  <si>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</si>
  <si>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</si>
  <si>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</si>
  <si>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</si>
  <si>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</si>
  <si>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</si>
  <si>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</si>
  <si>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</si>
  <si>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</si>
  <si>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</si>
  <si>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</si>
  <si>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</si>
  <si>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</si>
  <si>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</si>
  <si>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</si>
  <si>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</si>
  <si>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</si>
  <si>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</si>
  <si>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</si>
  <si>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</si>
  <si>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</si>
  <si>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</si>
  <si>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</si>
  <si>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</si>
  <si>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</si>
  <si>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</si>
  <si>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</si>
  <si>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</si>
  <si>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</si>
  <si>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</si>
  <si>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</si>
  <si>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</si>
  <si>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</si>
  <si>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</si>
  <si>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</si>
  <si>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</si>
  <si>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</si>
  <si>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</si>
  <si>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</si>
  <si>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</si>
  <si>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</si>
  <si>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</si>
  <si>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</si>
  <si>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</si>
  <si>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</si>
  <si>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</si>
  <si>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</si>
  <si>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</si>
  <si>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</si>
  <si>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</si>
  <si>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</si>
  <si>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</si>
  <si>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</si>
  <si>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</si>
  <si>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</si>
  <si>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</si>
  <si>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</si>
  <si>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</si>
  <si>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</si>
  <si>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</si>
  <si>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</si>
  <si>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</si>
  <si>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</si>
  <si>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</si>
  <si>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</si>
  <si>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</si>
  <si>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</si>
  <si>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</si>
  <si>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</si>
  <si>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</si>
  <si>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</si>
  <si>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</si>
  <si>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</si>
  <si>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</si>
  <si>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</si>
  <si>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</si>
  <si>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</si>
  <si>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</si>
  <si>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</si>
  <si>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</si>
  <si>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</si>
  <si>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</si>
  <si>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</si>
  <si>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</si>
  <si>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</si>
  <si>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</si>
  <si>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</si>
  <si>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</si>
  <si>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</si>
  <si>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</si>
  <si>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</si>
  <si>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</si>
  <si>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</si>
  <si>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</si>
  <si>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</si>
  <si>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</si>
  <si>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</si>
  <si>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</si>
  <si>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</si>
  <si>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</si>
  <si>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</si>
  <si>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</si>
  <si>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</si>
  <si>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</si>
  <si>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</si>
  <si>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</si>
  <si>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</si>
  <si>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</si>
  <si>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</si>
  <si>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</si>
  <si>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</si>
  <si>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</si>
  <si>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</si>
  <si>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</si>
  <si>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</si>
  <si>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</si>
  <si>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</si>
  <si>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</si>
  <si>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</si>
  <si>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</si>
  <si>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</si>
  <si>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</si>
  <si>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</si>
  <si>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</si>
  <si>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</si>
  <si>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</si>
  <si>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</si>
  <si>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</si>
  <si>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</si>
  <si>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</si>
  <si>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</si>
  <si>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</si>
  <si>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</si>
  <si>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</si>
  <si>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</si>
  <si>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</si>
  <si>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</si>
  <si>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</si>
  <si>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</si>
  <si>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</si>
  <si>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</si>
  <si>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</si>
  <si>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</si>
  <si>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</si>
  <si>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</si>
  <si>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</si>
  <si>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</si>
  <si>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</si>
  <si>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</si>
  <si>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</si>
  <si>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</si>
  <si>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</si>
  <si>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</si>
  <si>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</si>
  <si>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</si>
  <si>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</si>
  <si>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</si>
  <si>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</si>
  <si>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</si>
  <si>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</si>
  <si>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</si>
  <si>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</si>
  <si>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</si>
  <si>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</si>
  <si>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</si>
  <si>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</si>
  <si>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</si>
  <si>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</si>
  <si>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</si>
  <si>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</si>
  <si>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</si>
  <si>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</si>
  <si>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</si>
  <si>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</si>
  <si>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</si>
  <si>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</si>
  <si>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</si>
  <si>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</si>
  <si>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</si>
  <si>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</si>
  <si>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</si>
  <si>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</si>
  <si>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</si>
  <si>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</si>
  <si>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</si>
  <si>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</si>
  <si>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</si>
  <si>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</si>
  <si>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</si>
  <si>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</si>
  <si>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</si>
  <si>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</si>
  <si>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</si>
  <si>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</si>
  <si>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</si>
  <si>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</si>
  <si>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</si>
  <si>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</si>
  <si>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</si>
  <si>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</si>
  <si>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</si>
  <si>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</si>
  <si>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</si>
  <si>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</si>
  <si>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</si>
  <si>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</si>
  <si>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</si>
  <si>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</si>
  <si>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</si>
  <si>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</si>
  <si>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</si>
  <si>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</si>
  <si>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</si>
  <si>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</si>
  <si>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</si>
  <si>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</si>
  <si>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</si>
  <si>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</si>
  <si>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</si>
  <si>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</si>
  <si>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</si>
  <si>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</si>
  <si>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</si>
  <si>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</si>
  <si>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</si>
  <si>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</si>
  <si>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</si>
  <si>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</si>
  <si>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</si>
  <si>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</si>
  <si>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</si>
  <si>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</si>
  <si>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</si>
  <si>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</si>
  <si>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</si>
  <si>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</si>
  <si>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</si>
  <si>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</si>
  <si>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</si>
  <si>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</si>
  <si>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</si>
  <si>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</si>
  <si>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</si>
  <si>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</si>
  <si>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</si>
  <si>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</si>
  <si>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</si>
  <si>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</si>
  <si>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</si>
  <si>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</si>
  <si>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</si>
  <si>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</si>
  <si>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</si>
  <si>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</si>
  <si>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</si>
  <si>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</si>
  <si>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</si>
  <si>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</si>
  <si>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</si>
  <si>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</si>
  <si>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</si>
  <si>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</si>
  <si>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</si>
  <si>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</si>
  <si>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</si>
  <si>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</si>
  <si>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</si>
  <si>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</si>
  <si>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</si>
  <si>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</si>
  <si>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</si>
  <si>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</si>
  <si>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</si>
  <si>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</si>
  <si>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</si>
  <si>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</si>
  <si>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</si>
  <si>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</si>
  <si>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</si>
  <si>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</si>
  <si>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</si>
  <si>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</si>
  <si>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</si>
  <si>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</si>
  <si>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</si>
  <si>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</si>
  <si>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</si>
  <si>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</si>
  <si>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</si>
  <si>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</si>
  <si>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</si>
  <si>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</si>
  <si>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</si>
  <si>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</si>
  <si>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</si>
  <si>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</si>
  <si>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</si>
  <si>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</si>
  <si>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</si>
  <si>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</si>
  <si>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</si>
  <si>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</si>
  <si>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</si>
  <si>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</si>
  <si>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</si>
  <si>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</si>
  <si>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</si>
  <si>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</si>
  <si>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</si>
  <si>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</si>
  <si>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</si>
  <si>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</si>
  <si>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</si>
  <si>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</si>
  <si>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</si>
  <si>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</si>
  <si>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</si>
  <si>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</si>
  <si>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</si>
  <si>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</si>
  <si>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</si>
  <si>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</si>
  <si>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</si>
  <si>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</si>
  <si>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</si>
  <si>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</si>
  <si>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</si>
  <si>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</si>
  <si>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</si>
  <si>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</si>
  <si>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</si>
  <si>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</si>
  <si>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</si>
  <si>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</si>
  <si>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</si>
  <si>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</si>
  <si>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</si>
  <si>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</si>
  <si>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</si>
  <si>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</si>
  <si>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</si>
  <si>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</si>
  <si>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</si>
  <si>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</si>
  <si>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</si>
  <si>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</si>
  <si>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</si>
  <si>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</si>
  <si>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</si>
  <si>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</si>
  <si>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</si>
  <si>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</si>
  <si>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</si>
  <si>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</si>
  <si>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</si>
  <si>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</si>
  <si>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</si>
  <si>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</si>
  <si>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</si>
  <si>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</si>
  <si>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</si>
  <si>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</si>
  <si>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</si>
  <si>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</si>
  <si>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</si>
  <si>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</si>
  <si>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</si>
  <si>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</si>
  <si>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</si>
  <si>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</si>
  <si>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</si>
  <si>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</si>
  <si>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</si>
  <si>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</si>
  <si>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</si>
  <si>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</si>
  <si>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</si>
  <si>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</si>
  <si>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</si>
  <si>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</si>
  <si>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</si>
  <si>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</si>
  <si>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</si>
  <si>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</si>
  <si>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</si>
  <si>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</si>
  <si>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</si>
  <si>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</si>
  <si>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</si>
  <si>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</si>
  <si>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</si>
  <si>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</si>
  <si>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</si>
  <si>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</si>
  <si>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</si>
  <si>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</si>
  <si>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</si>
  <si>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</si>
  <si>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</si>
  <si>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</si>
  <si>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</si>
  <si>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</si>
  <si>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</si>
  <si>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</si>
  <si>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</si>
  <si>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</si>
  <si>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</si>
  <si>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</si>
  <si>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</si>
  <si>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</si>
  <si>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</si>
  <si>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</si>
  <si>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</si>
  <si>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</si>
  <si>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</si>
  <si>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</si>
  <si>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</si>
  <si>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</si>
  <si>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</si>
  <si>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</si>
  <si>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</si>
  <si>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</si>
  <si>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</si>
  <si>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</si>
  <si>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</si>
  <si>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</si>
  <si>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</si>
  <si>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</si>
  <si>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</si>
  <si>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</si>
  <si>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</si>
  <si>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</si>
  <si>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</si>
  <si>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</si>
  <si>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</si>
  <si>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</si>
  <si>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</si>
  <si>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</si>
  <si>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</si>
  <si>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</si>
  <si>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</si>
  <si>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</si>
  <si>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</si>
  <si>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</si>
  <si>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</si>
  <si>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</si>
  <si>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</si>
  <si>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</si>
  <si>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</si>
  <si>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</si>
  <si>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</si>
  <si>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</si>
  <si>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</si>
  <si>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</si>
  <si>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</si>
  <si>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</si>
  <si>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</si>
  <si>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</si>
  <si>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</si>
  <si>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</si>
  <si>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</si>
  <si>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</si>
  <si>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</si>
  <si>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</si>
  <si>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</si>
  <si>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</si>
  <si>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</si>
  <si>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</si>
  <si>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</si>
  <si>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</si>
  <si>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</si>
  <si>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</si>
  <si>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</si>
  <si>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</si>
  <si>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</si>
  <si>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</si>
  <si>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</si>
  <si>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</si>
  <si>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</si>
  <si>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</si>
  <si>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</si>
  <si>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</si>
  <si>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</si>
  <si>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</si>
  <si>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</si>
  <si>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</si>
  <si>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</si>
  <si>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</si>
  <si>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</si>
  <si>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</si>
  <si>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</si>
  <si>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</si>
  <si>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</si>
  <si>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</si>
  <si>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</si>
  <si>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</si>
  <si>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</si>
  <si>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</si>
  <si>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</si>
  <si>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</si>
  <si>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</si>
  <si>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</si>
  <si>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</si>
  <si>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</si>
  <si>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</si>
  <si>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</si>
  <si>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</si>
  <si>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</si>
  <si>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</si>
  <si>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</si>
  <si>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</si>
  <si>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</si>
  <si>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</si>
  <si>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</si>
  <si>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</si>
  <si>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</si>
  <si>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</si>
  <si>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</si>
  <si>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</si>
  <si>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</si>
  <si>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</si>
  <si>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</si>
  <si>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</si>
  <si>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</si>
  <si>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</si>
  <si>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</si>
  <si>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</si>
  <si>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</si>
  <si>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</si>
  <si>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</si>
  <si>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</si>
  <si>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</si>
  <si>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</si>
  <si>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</si>
  <si>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</si>
  <si>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</si>
  <si>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</si>
  <si>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</si>
  <si>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</si>
  <si>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</si>
  <si>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</si>
  <si>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</si>
  <si>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</si>
  <si>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</si>
  <si>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</si>
  <si>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</si>
  <si>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</si>
  <si>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</si>
  <si>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</si>
  <si>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</si>
  <si>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</si>
  <si>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</si>
  <si>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</si>
  <si>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</si>
  <si>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</si>
  <si>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</si>
  <si>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</si>
  <si>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</si>
  <si>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</si>
  <si>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</si>
  <si>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</si>
  <si>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</si>
  <si>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</si>
  <si>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</si>
  <si>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</si>
  <si>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</si>
  <si>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</si>
  <si>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</si>
  <si>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</si>
  <si>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</si>
  <si>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</si>
  <si>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</si>
  <si>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</si>
  <si>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</si>
  <si>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</si>
  <si>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</si>
  <si>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</si>
  <si>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</si>
  <si>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</si>
  <si>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</si>
  <si>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</si>
  <si>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</si>
  <si>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</si>
  <si>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</si>
  <si>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</si>
  <si>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</si>
  <si>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</si>
  <si>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</si>
  <si>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</si>
  <si>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</si>
  <si>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</si>
  <si>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</si>
  <si>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</si>
  <si>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</si>
  <si>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</si>
  <si>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</si>
  <si>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</si>
  <si>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</si>
  <si>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</si>
  <si>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</si>
  <si>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</si>
  <si>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</si>
  <si>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</si>
  <si>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</si>
  <si>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</si>
  <si>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</si>
  <si>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</si>
  <si>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</si>
  <si>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</si>
  <si>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</si>
  <si>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</si>
  <si>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</si>
  <si>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</si>
  <si>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</si>
  <si>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</si>
  <si>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</si>
  <si>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</si>
  <si>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</si>
  <si>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</si>
  <si>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</si>
  <si>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</si>
  <si>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</si>
  <si>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</si>
  <si>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</si>
  <si>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</si>
  <si>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</si>
  <si>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</si>
  <si>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</si>
  <si>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</si>
  <si>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</si>
  <si>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</si>
  <si>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</si>
  <si>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</si>
  <si>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</si>
  <si>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</si>
  <si>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</si>
  <si>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</si>
  <si>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</si>
  <si>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</si>
  <si>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</si>
  <si>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</si>
  <si>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</si>
  <si>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</si>
  <si>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</si>
  <si>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</si>
  <si>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</si>
  <si>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</si>
  <si>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</si>
  <si>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</si>
  <si>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</si>
  <si>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</si>
  <si>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</si>
  <si>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</si>
  <si>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</si>
  <si>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</si>
  <si>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</si>
  <si>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</si>
  <si>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</si>
  <si>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</si>
  <si>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</si>
  <si>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</si>
  <si>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</si>
  <si>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</si>
  <si>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</si>
  <si>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</si>
  <si>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</si>
  <si>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</si>
  <si>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</si>
  <si>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</si>
  <si>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</si>
  <si>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</si>
  <si>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</si>
  <si>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</si>
  <si>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</si>
  <si>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</si>
  <si>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</si>
  <si>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</si>
  <si>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</si>
  <si>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</si>
  <si>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</si>
  <si>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</si>
  <si>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</si>
  <si>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</si>
  <si>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</si>
  <si>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</si>
  <si>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</si>
  <si>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</si>
  <si>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</si>
  <si>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</si>
  <si>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</si>
  <si>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</si>
  <si>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</si>
  <si>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</si>
  <si>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</si>
  <si>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</si>
  <si>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</si>
  <si>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</si>
  <si>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</si>
  <si>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</si>
  <si>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</si>
  <si>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</si>
  <si>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</si>
  <si>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</si>
  <si>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</si>
  <si>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</si>
  <si>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</si>
  <si>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</si>
  <si>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</si>
  <si>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</si>
  <si>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</si>
  <si>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</si>
  <si>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</si>
  <si>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</si>
  <si>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</si>
  <si>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</si>
  <si>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</si>
  <si>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</si>
  <si>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</si>
  <si>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</si>
  <si>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</si>
  <si>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</si>
  <si>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</si>
  <si>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</si>
  <si>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</si>
  <si>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</si>
  <si>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</si>
  <si>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</si>
  <si>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</si>
  <si>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</si>
  <si>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</si>
  <si>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</si>
  <si>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</si>
  <si>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</si>
  <si>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</si>
  <si>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</si>
  <si>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</si>
  <si>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</si>
  <si>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</si>
  <si>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</si>
  <si>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</si>
  <si>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</si>
  <si>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</si>
  <si>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</si>
  <si>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</si>
  <si>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</si>
  <si>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</si>
  <si>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</si>
  <si>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</si>
  <si>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</si>
  <si>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</si>
  <si>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</si>
  <si>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</si>
  <si>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</si>
  <si>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</si>
  <si>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</si>
  <si>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</si>
  <si>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</si>
  <si>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</si>
  <si>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</si>
  <si>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</si>
  <si>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</si>
  <si>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</si>
  <si>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</si>
  <si>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</si>
  <si>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</si>
  <si>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</si>
  <si>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</si>
  <si>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</si>
  <si>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</si>
  <si>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</si>
  <si>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</si>
  <si>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</si>
  <si>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</si>
  <si>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</si>
  <si>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</si>
  <si>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</si>
  <si>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</si>
  <si>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</si>
  <si>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</si>
  <si>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</si>
  <si>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</si>
  <si>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</si>
  <si>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</si>
  <si>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</si>
  <si>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</si>
  <si>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</si>
  <si>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</si>
  <si>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</si>
  <si>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</si>
  <si>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</si>
  <si>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</si>
  <si>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</si>
  <si>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</si>
  <si>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</si>
  <si>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</si>
  <si>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</si>
  <si>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</si>
  <si>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</si>
  <si>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</si>
  <si>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</si>
  <si>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</si>
  <si>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</si>
  <si>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</si>
  <si>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</si>
  <si>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</si>
  <si>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</si>
  <si>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</si>
  <si>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</si>
  <si>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</si>
  <si>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</si>
  <si>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</si>
  <si>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</si>
  <si>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</si>
  <si>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</si>
  <si>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</si>
  <si>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</si>
  <si>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</si>
  <si>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</si>
  <si>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</si>
  <si>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</si>
  <si>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</si>
  <si>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</si>
  <si>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</si>
  <si>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</si>
  <si>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</si>
  <si>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</si>
  <si>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</si>
  <si>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</si>
  <si>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</si>
  <si>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</si>
  <si>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</si>
  <si>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</si>
  <si>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</si>
  <si>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</si>
  <si>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</si>
  <si>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</si>
  <si>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</si>
  <si>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</si>
  <si>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</si>
  <si>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</si>
  <si>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</si>
  <si>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</si>
  <si>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</si>
  <si>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</si>
  <si>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</si>
  <si>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</si>
  <si>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</si>
  <si>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</si>
  <si>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</si>
  <si>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</si>
  <si>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</si>
  <si>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</si>
  <si>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</si>
  <si>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</si>
  <si>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</si>
  <si>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</si>
  <si>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</si>
  <si>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</si>
  <si>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</si>
  <si>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</si>
  <si>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</si>
  <si>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</si>
  <si>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</si>
  <si>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</si>
  <si>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</si>
  <si>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</si>
  <si>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</si>
  <si>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</si>
  <si>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</si>
  <si>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</si>
  <si>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</si>
  <si>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</si>
  <si>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</si>
  <si>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</si>
  <si>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</si>
  <si>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</si>
  <si>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</si>
  <si>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</si>
  <si>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</si>
  <si>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</si>
  <si>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</si>
  <si>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</si>
  <si>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</si>
  <si>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</si>
  <si>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</si>
  <si>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</si>
  <si>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</si>
  <si>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</si>
  <si>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</si>
  <si>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</si>
  <si>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</si>
  <si>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</si>
  <si>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</si>
  <si>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</si>
  <si>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</si>
  <si>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</si>
  <si>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</si>
  <si>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</si>
  <si>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</si>
  <si>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</si>
  <si>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</si>
  <si>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</si>
  <si>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</si>
  <si>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</si>
  <si>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</si>
  <si>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</si>
  <si>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</si>
  <si>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</si>
  <si>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</si>
  <si>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</si>
  <si>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</si>
  <si>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</si>
  <si>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</si>
  <si>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</si>
  <si>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</si>
  <si>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</si>
  <si>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</si>
  <si>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</si>
  <si>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</si>
  <si>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</si>
  <si>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</si>
  <si>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</si>
  <si>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</si>
  <si>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</si>
  <si>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</si>
  <si>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</si>
  <si>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</si>
  <si>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</si>
  <si>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</si>
  <si>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</si>
  <si>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</si>
  <si>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</si>
  <si>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</si>
  <si>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</si>
  <si>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</si>
  <si>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</si>
  <si>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</si>
  <si>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</si>
  <si>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</si>
  <si>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</si>
  <si>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</si>
  <si>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</si>
  <si>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</si>
  <si>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</si>
  <si>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</si>
  <si>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</si>
  <si>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</si>
  <si>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</si>
  <si>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</si>
  <si>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</si>
  <si>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</si>
  <si>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</si>
  <si>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</si>
  <si>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</si>
  <si>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</si>
  <si>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</si>
  <si>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</si>
  <si>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</si>
  <si>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</si>
  <si>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</si>
  <si>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</si>
  <si>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</si>
  <si>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</si>
  <si>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</si>
  <si>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</si>
  <si>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</si>
  <si>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</si>
  <si>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</si>
  <si>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</si>
  <si>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</si>
  <si>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</si>
  <si>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</si>
  <si>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</si>
  <si>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</si>
  <si>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</si>
  <si>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</si>
  <si>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</si>
  <si>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</si>
  <si>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</si>
  <si>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</si>
  <si>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</si>
  <si>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</si>
  <si>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</si>
  <si>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</si>
  <si>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</si>
  <si>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</si>
  <si>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</si>
  <si>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</si>
  <si>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</si>
  <si>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</si>
  <si>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</si>
  <si>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</si>
  <si>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</si>
  <si>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</si>
  <si>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</si>
  <si>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</si>
  <si>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</si>
  <si>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</si>
  <si>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</si>
  <si>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</si>
  <si>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</si>
  <si>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</si>
  <si>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</si>
  <si>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</si>
  <si>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</si>
  <si>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</si>
  <si>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</si>
  <si>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</si>
  <si>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</si>
  <si>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</si>
  <si>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</si>
  <si>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</si>
  <si>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</si>
  <si>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</si>
  <si>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</si>
  <si>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</si>
  <si>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</si>
  <si>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</si>
  <si>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</si>
  <si>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</si>
  <si>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</si>
  <si>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</si>
  <si>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</si>
  <si>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</si>
  <si>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</si>
  <si>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</si>
  <si>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</si>
  <si>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</si>
  <si>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</si>
  <si>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</si>
  <si>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</si>
  <si>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</si>
  <si>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</si>
  <si>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</si>
  <si>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</si>
  <si>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</si>
  <si>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</si>
  <si>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</si>
  <si>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</si>
  <si>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</si>
  <si>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</si>
  <si>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</si>
  <si>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</si>
  <si>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</si>
  <si>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</si>
  <si>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</si>
  <si>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</si>
  <si>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</si>
  <si>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</si>
  <si>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</si>
  <si>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</si>
  <si>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</si>
  <si>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</si>
  <si>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</si>
  <si>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</si>
  <si>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</si>
  <si>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</si>
  <si>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</si>
  <si>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</si>
  <si>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</si>
  <si>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</si>
  <si>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</si>
  <si>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</si>
  <si>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</si>
  <si>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</si>
  <si>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</si>
  <si>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</si>
  <si>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</si>
  <si>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</si>
  <si>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</si>
  <si>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</si>
  <si>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</si>
  <si>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</si>
  <si>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</si>
  <si>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</si>
  <si>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</si>
  <si>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</si>
  <si>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</si>
  <si>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</si>
  <si>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</si>
  <si>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</si>
  <si>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</si>
  <si>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</si>
  <si>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</si>
  <si>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</si>
  <si>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</si>
  <si>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</si>
  <si>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</si>
  <si>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</si>
  <si>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</si>
  <si>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</si>
  <si>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</si>
  <si>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</si>
  <si>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</si>
  <si>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</si>
  <si>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</si>
  <si>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</si>
  <si>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</si>
  <si>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</si>
  <si>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</si>
  <si>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</si>
  <si>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</si>
  <si>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</si>
  <si>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</si>
  <si>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</si>
  <si>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</si>
  <si>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</si>
  <si>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</si>
  <si>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</si>
  <si>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</si>
  <si>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</si>
  <si>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</si>
  <si>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</si>
  <si>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</si>
  <si>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</si>
  <si>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</si>
  <si>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</si>
  <si>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</si>
  <si>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</si>
  <si>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</si>
  <si>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</si>
  <si>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</si>
  <si>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</si>
  <si>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</si>
  <si>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</si>
  <si>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</si>
  <si>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</si>
  <si>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</si>
  <si>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</si>
  <si>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</si>
  <si>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</si>
  <si>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</si>
  <si>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</si>
  <si>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</si>
  <si>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</si>
  <si>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</si>
  <si>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</si>
  <si>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</si>
  <si>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</si>
  <si>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</si>
  <si>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</si>
  <si>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</si>
  <si>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</si>
  <si>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</si>
  <si>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</si>
  <si>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</si>
  <si>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</si>
  <si>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</si>
  <si>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</si>
  <si>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</si>
  <si>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</si>
  <si>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</si>
  <si>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</si>
  <si>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</si>
  <si>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</si>
  <si>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</si>
  <si>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</si>
  <si>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</si>
  <si>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</si>
  <si>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</si>
  <si>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</si>
  <si>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</si>
  <si>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</si>
  <si>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</si>
  <si>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</si>
  <si>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</si>
  <si>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</si>
  <si>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</si>
  <si>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</si>
  <si>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</si>
  <si>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</si>
  <si>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</si>
  <si>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</si>
  <si>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</si>
  <si>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</si>
  <si>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</si>
  <si>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</si>
  <si>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</si>
  <si>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</si>
  <si>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</si>
  <si>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</si>
  <si>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</si>
  <si>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</si>
  <si>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</si>
  <si>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</si>
  <si>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</si>
  <si>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</si>
  <si>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</si>
  <si>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</si>
  <si>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</si>
  <si>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</si>
  <si>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</si>
  <si>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</si>
  <si>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</si>
  <si>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</si>
  <si>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</si>
  <si>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</si>
  <si>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</si>
  <si>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</si>
  <si>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</si>
  <si>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</si>
  <si>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</si>
  <si>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</si>
  <si>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</si>
  <si>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</si>
  <si>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</si>
  <si>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</si>
  <si>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</si>
  <si>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</si>
  <si>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</si>
  <si>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</si>
  <si>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</si>
  <si>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</si>
  <si>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</si>
  <si>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</si>
  <si>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</si>
  <si>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</si>
  <si>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</si>
  <si>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</si>
  <si>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</si>
  <si>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</si>
  <si>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</si>
  <si>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</si>
  <si>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</si>
  <si>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</si>
  <si>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</si>
  <si>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</si>
  <si>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</si>
  <si>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</si>
  <si>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</si>
  <si>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</si>
  <si>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</si>
  <si>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</si>
  <si>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</si>
  <si>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</si>
  <si>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</si>
  <si>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</si>
  <si>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</si>
  <si>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</si>
  <si>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</si>
  <si>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</si>
  <si>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</si>
  <si>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</si>
  <si>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</si>
  <si>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</si>
  <si>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</si>
  <si>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</si>
  <si>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</si>
  <si>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</si>
  <si>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</si>
  <si>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</si>
  <si>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</si>
  <si>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</si>
  <si>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</si>
  <si>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</si>
  <si>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</si>
  <si>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</si>
  <si>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</si>
  <si>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</si>
  <si>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</si>
  <si>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</si>
  <si>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</si>
  <si>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</si>
  <si>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</si>
  <si>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</si>
  <si>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</si>
  <si>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</si>
  <si>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</si>
  <si>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</si>
  <si>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</si>
  <si>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</si>
  <si>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</si>
  <si>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</si>
  <si>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</si>
  <si>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</si>
  <si>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</si>
  <si>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</si>
  <si>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</si>
  <si>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</si>
  <si>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</si>
  <si>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</si>
  <si>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</si>
  <si>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</si>
  <si>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</si>
  <si>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</si>
  <si>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</si>
  <si>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</si>
  <si>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</si>
  <si>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</si>
  <si>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</si>
  <si>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</si>
  <si>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</si>
  <si>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</si>
  <si>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</si>
  <si>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</si>
  <si>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</si>
  <si>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</si>
  <si>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</si>
  <si>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</si>
  <si>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</si>
  <si>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</si>
  <si>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</si>
  <si>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</si>
  <si>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</si>
  <si>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</si>
  <si>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</si>
  <si>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</si>
  <si>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</si>
  <si>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</si>
  <si>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</si>
  <si>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</si>
  <si>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</si>
  <si>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</si>
  <si>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</si>
  <si>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</si>
  <si>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</si>
  <si>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</si>
  <si>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</si>
  <si>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</si>
  <si>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</si>
  <si>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</si>
  <si>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</si>
  <si>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</si>
  <si>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</si>
  <si>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</si>
  <si>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</si>
  <si>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</si>
  <si>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</si>
  <si>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</si>
  <si>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</si>
  <si>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</si>
  <si>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</si>
  <si>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</si>
  <si>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</si>
  <si>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</si>
  <si>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</si>
  <si>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</si>
  <si>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</si>
  <si>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</si>
  <si>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</si>
  <si>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</si>
  <si>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</si>
  <si>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</si>
  <si>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</si>
  <si>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</si>
  <si>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</si>
  <si>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</si>
  <si>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</si>
  <si>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</si>
  <si>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</si>
  <si>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</si>
  <si>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</si>
  <si>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</si>
  <si>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</si>
  <si>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</si>
  <si>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</si>
  <si>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</si>
  <si>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</si>
  <si>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</si>
  <si>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</si>
  <si>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</si>
  <si>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</si>
  <si>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</si>
  <si>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</si>
  <si>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</si>
  <si>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</si>
  <si>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</si>
  <si>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</si>
  <si>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</si>
  <si>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</si>
  <si>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</si>
  <si>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</si>
  <si>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</si>
  <si>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</si>
  <si>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</si>
  <si>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</si>
  <si>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</si>
  <si>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</si>
  <si>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</si>
  <si>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</si>
  <si>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</si>
  <si>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</si>
  <si>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</si>
  <si>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</si>
  <si>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</si>
  <si>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</si>
  <si>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</si>
  <si>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</si>
  <si>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</si>
  <si>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</si>
  <si>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</si>
  <si>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</si>
  <si>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</si>
  <si>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</si>
  <si>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</si>
  <si>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</si>
  <si>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</si>
  <si>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</si>
  <si>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</si>
  <si>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</si>
  <si>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</si>
  <si>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</si>
  <si>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</si>
  <si>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</si>
  <si>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</si>
  <si>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</si>
  <si>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</si>
  <si>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</si>
  <si>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</si>
  <si>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</si>
  <si>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</si>
  <si>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</si>
  <si>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</si>
  <si>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</si>
  <si>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</si>
  <si>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</si>
  <si>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</si>
  <si>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</si>
  <si>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</si>
  <si>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</si>
  <si>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</si>
  <si>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</si>
  <si>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</si>
  <si>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</si>
  <si>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</si>
  <si>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</si>
  <si>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</si>
  <si>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</si>
  <si>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</si>
  <si>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</si>
  <si>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</si>
  <si>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</si>
  <si>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</si>
  <si>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</si>
  <si>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</si>
  <si>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</si>
  <si>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</si>
  <si>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</si>
  <si>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</si>
  <si>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</si>
  <si>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</si>
  <si>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</si>
  <si>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</si>
  <si>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</si>
  <si>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</si>
  <si>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</si>
  <si>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</si>
  <si>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</si>
  <si>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</si>
  <si>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</si>
  <si>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</si>
  <si>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</si>
  <si>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</si>
  <si>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</si>
  <si>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</si>
  <si>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</si>
  <si>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</si>
  <si>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</si>
  <si>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</si>
  <si>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</si>
  <si>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</si>
  <si>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</si>
  <si>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</si>
  <si>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</si>
  <si>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</si>
  <si>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</si>
  <si>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</si>
  <si>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</si>
  <si>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</si>
  <si>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</si>
  <si>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</si>
  <si>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</si>
  <si>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</si>
  <si>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</si>
  <si>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</si>
  <si>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</si>
  <si>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</si>
  <si>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</si>
  <si>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</si>
  <si>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</si>
  <si>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</si>
  <si>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</si>
  <si>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</si>
  <si>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</si>
  <si>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</si>
  <si>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</si>
  <si>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</si>
  <si>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</si>
  <si>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</si>
  <si>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</si>
  <si>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</si>
  <si>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</si>
  <si>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</si>
  <si>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</si>
  <si>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</si>
  <si>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</si>
  <si>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</si>
  <si>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</si>
  <si>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</si>
  <si>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</si>
  <si>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</si>
  <si>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</si>
  <si>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</si>
  <si>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</si>
  <si>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</si>
  <si>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</si>
  <si>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</si>
  <si>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</si>
  <si>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</si>
  <si>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</si>
  <si>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</si>
  <si>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</si>
  <si>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</si>
  <si>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</si>
  <si>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</si>
  <si>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</si>
  <si>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</si>
  <si>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</si>
  <si>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</si>
  <si>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</si>
  <si>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</si>
  <si>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</si>
  <si>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</si>
  <si>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</si>
  <si>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</si>
  <si>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</si>
  <si>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</si>
  <si>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</si>
  <si>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</si>
  <si>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</si>
  <si>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</si>
  <si>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</si>
  <si>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</si>
  <si>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</si>
  <si>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</si>
  <si>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</si>
  <si>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</si>
  <si>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</si>
  <si>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</si>
  <si>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</si>
  <si>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</si>
  <si>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</si>
  <si>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</si>
  <si>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</si>
  <si>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</si>
  <si>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</si>
  <si>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</si>
  <si>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</si>
  <si>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</si>
  <si>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</si>
  <si>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</si>
  <si>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</si>
  <si>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</si>
  <si>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</si>
  <si>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</si>
  <si>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</si>
  <si>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</si>
  <si>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</si>
  <si>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</si>
  <si>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</si>
  <si>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</si>
  <si>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</si>
  <si>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</si>
  <si>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</si>
  <si>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</si>
  <si>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</si>
  <si>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</si>
  <si>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</si>
  <si>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</si>
  <si>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</si>
  <si>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</si>
  <si>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</si>
  <si>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</si>
  <si>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</si>
  <si>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</si>
  <si>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</si>
  <si>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</si>
  <si>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</si>
  <si>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</si>
  <si>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</si>
  <si>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</si>
  <si>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</si>
  <si>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</si>
  <si>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</si>
  <si>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</si>
  <si>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</si>
  <si>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</si>
  <si>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</si>
  <si>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</si>
  <si>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</si>
  <si>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</si>
  <si>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</si>
  <si>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</si>
  <si>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</si>
  <si>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</si>
  <si>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</si>
  <si>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</si>
  <si>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</si>
  <si>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</si>
  <si>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</si>
  <si>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</si>
  <si>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</si>
  <si>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</si>
  <si>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</si>
  <si>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</si>
  <si>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</si>
  <si>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</si>
  <si>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</si>
  <si>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</si>
  <si>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</si>
  <si>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</si>
  <si>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</si>
  <si>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</si>
  <si>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</si>
  <si>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</si>
  <si>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</si>
  <si>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</si>
  <si>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</si>
  <si>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</si>
  <si>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</si>
  <si>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</si>
  <si>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</si>
  <si>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</si>
  <si>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</si>
  <si>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</si>
  <si>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</si>
  <si>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</si>
  <si>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</si>
  <si>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</si>
  <si>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</si>
  <si>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</si>
  <si>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</si>
  <si>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</si>
  <si>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</si>
  <si>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</si>
  <si>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</si>
  <si>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</si>
  <si>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</si>
  <si>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</si>
  <si>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</si>
  <si>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</si>
  <si>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</si>
  <si>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</si>
  <si>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</si>
  <si>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</si>
  <si>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</si>
  <si>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</si>
  <si>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</si>
  <si>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</si>
  <si>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</si>
  <si>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</si>
  <si>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</si>
  <si>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</si>
  <si>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</si>
  <si>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</si>
  <si>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</si>
  <si>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</si>
  <si>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</si>
  <si>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</si>
  <si>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</si>
  <si>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</si>
  <si>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</si>
  <si>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</si>
  <si>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</si>
  <si>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</si>
  <si>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</si>
  <si>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</si>
  <si>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</si>
  <si>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</si>
  <si>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</si>
  <si>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</si>
  <si>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</si>
  <si>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</si>
  <si>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</si>
  <si>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</si>
  <si>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</si>
  <si>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</si>
  <si>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</si>
  <si>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</si>
  <si>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</si>
  <si>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</si>
  <si>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</si>
  <si>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</si>
  <si>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</si>
  <si>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</si>
  <si>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</si>
  <si>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</si>
  <si>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</si>
  <si>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</si>
  <si>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</si>
  <si>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</si>
  <si>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</si>
  <si>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</si>
  <si>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</si>
  <si>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</si>
  <si>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</si>
  <si>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</si>
  <si>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</si>
  <si>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</si>
  <si>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</si>
  <si>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</si>
  <si>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</si>
  <si>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</si>
  <si>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</si>
  <si>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</si>
  <si>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</si>
  <si>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</si>
  <si>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</si>
  <si>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</si>
  <si>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</si>
  <si>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</si>
  <si>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</si>
  <si>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</si>
  <si>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</si>
  <si>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</si>
  <si>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</si>
  <si>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</si>
  <si>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</si>
  <si>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</si>
  <si>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</si>
  <si>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</si>
  <si>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</si>
  <si>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</si>
  <si>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</si>
  <si>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</si>
  <si>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</si>
  <si>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</si>
  <si>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</si>
  <si>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</si>
  <si>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</si>
  <si>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</si>
  <si>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</si>
  <si>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</si>
  <si>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</si>
  <si>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</si>
  <si>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</si>
  <si>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</si>
  <si>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</si>
  <si>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</si>
  <si>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</si>
  <si>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</si>
  <si>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</si>
  <si>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</si>
  <si>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</si>
  <si>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</si>
  <si>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</si>
  <si>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</si>
  <si>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</si>
  <si>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</si>
  <si>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</si>
  <si>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</si>
  <si>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</si>
  <si>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</si>
  <si>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</si>
  <si>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</si>
  <si>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</si>
  <si>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</si>
  <si>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</si>
  <si>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</si>
  <si>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</si>
  <si>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</si>
  <si>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</si>
  <si>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</si>
  <si>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</si>
  <si>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</si>
  <si>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</si>
  <si>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</si>
  <si>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</si>
  <si>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</si>
  <si>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</si>
  <si>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</si>
  <si>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</si>
  <si>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</si>
  <si>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</si>
  <si>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</si>
  <si>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</si>
  <si>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</si>
  <si>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</si>
  <si>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</si>
  <si>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</si>
  <si>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</si>
  <si>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</si>
  <si>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</si>
  <si>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</si>
  <si>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</si>
  <si>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</si>
  <si>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</si>
  <si>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</si>
  <si>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</si>
  <si>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</si>
  <si>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</si>
  <si>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</si>
  <si>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</si>
  <si>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</si>
  <si>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</si>
  <si>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</si>
  <si>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</si>
  <si>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</si>
  <si>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</si>
  <si>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</si>
  <si>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</si>
  <si>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</si>
  <si>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</si>
  <si>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</si>
  <si>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</si>
  <si>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</si>
  <si>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</si>
  <si>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</si>
  <si>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</si>
  <si>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</si>
  <si>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</si>
  <si>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</si>
  <si>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</si>
  <si>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</si>
  <si>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</si>
  <si>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</si>
  <si>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</si>
  <si>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</si>
  <si>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</si>
  <si>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</si>
  <si>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</si>
  <si>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</si>
  <si>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</si>
  <si>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</si>
  <si>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</si>
  <si>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</si>
  <si>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</si>
  <si>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</si>
  <si>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</si>
  <si>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</si>
  <si>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</si>
  <si>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</si>
  <si>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</si>
  <si>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</si>
  <si>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</si>
  <si>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</si>
  <si>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</si>
  <si>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</si>
  <si>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</si>
  <si>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</si>
  <si>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</si>
  <si>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</si>
  <si>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</si>
  <si>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</si>
  <si>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</si>
  <si>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</si>
  <si>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</si>
  <si>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</si>
  <si>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</si>
  <si>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</si>
  <si>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</si>
  <si>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</si>
  <si>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</si>
  <si>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</si>
  <si>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</si>
  <si>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</si>
  <si>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</si>
  <si>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</si>
  <si>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</si>
  <si>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</si>
  <si>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</si>
  <si>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</si>
  <si>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</si>
  <si>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</si>
  <si>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</si>
  <si>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</si>
  <si>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</si>
  <si>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</si>
  <si>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</si>
  <si>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</si>
  <si>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</si>
  <si>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</si>
  <si>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</si>
  <si>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</si>
  <si>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</si>
  <si>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</si>
  <si>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</si>
  <si>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</si>
  <si>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</si>
  <si>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</si>
  <si>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</si>
  <si>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</si>
  <si>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</si>
  <si>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</si>
  <si>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</si>
  <si>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</si>
  <si>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</si>
  <si>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</si>
  <si>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</si>
  <si>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</si>
  <si>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</si>
  <si>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</si>
  <si>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</si>
  <si>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</si>
  <si>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</si>
  <si>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</si>
  <si>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</si>
  <si>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</si>
  <si>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</si>
  <si>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</si>
  <si>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</si>
  <si>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</si>
  <si>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</si>
  <si>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</si>
  <si>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</si>
  <si>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</si>
  <si>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</si>
  <si>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</si>
  <si>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</si>
  <si>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</si>
  <si>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</si>
  <si>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</si>
  <si>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</si>
  <si>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</si>
  <si>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</si>
  <si>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</si>
  <si>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</si>
  <si>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</si>
  <si>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</si>
  <si>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</si>
  <si>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</si>
  <si>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</si>
  <si>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</si>
  <si>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</si>
  <si>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</si>
  <si>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</si>
  <si>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</si>
  <si>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</si>
  <si>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</si>
  <si>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</si>
  <si>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</si>
  <si>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</si>
  <si>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</si>
  <si>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</si>
  <si>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</si>
  <si>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</si>
  <si>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</si>
  <si>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</si>
  <si>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</si>
  <si>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</si>
  <si>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</si>
  <si>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</si>
  <si>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</si>
  <si>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</si>
  <si>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</si>
  <si>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</si>
  <si>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</si>
  <si>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</si>
  <si>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</si>
  <si>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</si>
  <si>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</si>
  <si>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</si>
  <si>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</si>
  <si>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</si>
  <si>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</si>
  <si>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</si>
  <si>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</si>
  <si>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</si>
  <si>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</si>
  <si>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</si>
  <si>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</si>
  <si>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</si>
  <si>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</si>
  <si>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</si>
  <si>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</si>
  <si>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</si>
  <si>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</si>
  <si>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</si>
  <si>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</si>
  <si>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</si>
  <si>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</si>
  <si>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</si>
  <si>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</si>
  <si>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</si>
  <si>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</si>
  <si>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</si>
  <si>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</si>
  <si>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</si>
  <si>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</si>
  <si>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</si>
  <si>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</si>
  <si>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</si>
  <si>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</si>
  <si>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</si>
  <si>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</si>
  <si>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</si>
  <si>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</si>
  <si>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</si>
  <si>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</si>
  <si>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</si>
  <si>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</si>
  <si>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</si>
  <si>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</si>
  <si>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</si>
  <si>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</si>
  <si>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</si>
  <si>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</si>
  <si>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</si>
  <si>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</si>
  <si>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</si>
  <si>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</si>
  <si>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</si>
  <si>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</si>
  <si>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</si>
  <si>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</si>
  <si>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</si>
  <si>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</si>
  <si>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</si>
  <si>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</si>
  <si>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</si>
  <si>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</si>
  <si>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</si>
  <si>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</si>
  <si>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</si>
  <si>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</si>
  <si>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</si>
  <si>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</si>
  <si>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</si>
  <si>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</si>
  <si>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</si>
  <si>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</si>
  <si>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</si>
  <si>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</si>
  <si>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</si>
  <si>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</si>
  <si>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</si>
  <si>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</si>
  <si>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</si>
  <si>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</si>
  <si>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</si>
  <si>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</si>
  <si>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</si>
  <si>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</si>
  <si>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</si>
  <si>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</si>
  <si>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</si>
  <si>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</si>
  <si>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</si>
  <si>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</si>
  <si>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</si>
  <si>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</si>
  <si>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</si>
  <si>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</si>
  <si>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</si>
  <si>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</si>
  <si>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</si>
  <si>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</si>
  <si>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</si>
  <si>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</si>
  <si>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</si>
  <si>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</si>
  <si>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</si>
  <si>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</si>
  <si>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</si>
  <si>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</si>
  <si>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</si>
  <si>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</si>
  <si>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</si>
  <si>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</si>
  <si>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</si>
  <si>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</si>
  <si>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</si>
  <si>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</si>
  <si>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</si>
  <si>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</si>
  <si>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</si>
  <si>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</si>
  <si>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</si>
  <si>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</si>
  <si>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</si>
  <si>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</si>
  <si>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</si>
  <si>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</si>
  <si>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</si>
  <si>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</si>
  <si>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</si>
  <si>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</si>
  <si>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</si>
  <si>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</si>
  <si>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</si>
  <si>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</si>
  <si>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</si>
  <si>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</si>
  <si>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</si>
  <si>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</si>
  <si>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</si>
  <si>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</si>
  <si>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</si>
  <si>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</si>
  <si>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</si>
  <si>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</si>
  <si>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</si>
  <si>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</si>
  <si>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</si>
  <si>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</si>
  <si>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</si>
  <si>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</si>
  <si>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</si>
  <si>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</si>
  <si>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</si>
  <si>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</si>
  <si>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</si>
  <si>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</si>
  <si>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</si>
  <si>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</si>
  <si>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</si>
  <si>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</si>
  <si>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</si>
  <si>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</si>
  <si>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</si>
  <si>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</si>
  <si>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</si>
  <si>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</si>
  <si>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</si>
  <si>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</si>
  <si>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</si>
  <si>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</si>
  <si>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</si>
  <si>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</si>
  <si>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</si>
  <si>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</si>
  <si>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</si>
  <si>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</si>
  <si>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</si>
  <si>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</si>
  <si>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</si>
  <si>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</si>
  <si>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</si>
  <si>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</si>
  <si>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</si>
  <si>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</si>
  <si>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</si>
  <si>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</si>
  <si>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</si>
  <si>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</si>
  <si>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</si>
  <si>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</si>
  <si>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</si>
  <si>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</si>
  <si>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</si>
  <si>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</si>
  <si>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</si>
  <si>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</si>
  <si>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</si>
  <si>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</si>
  <si>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</si>
  <si>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</si>
  <si>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</si>
  <si>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</si>
  <si>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</si>
  <si>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</si>
  <si>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</si>
  <si>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</si>
  <si>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</si>
  <si>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</si>
  <si>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</si>
  <si>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</si>
  <si>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</si>
  <si>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</si>
  <si>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</si>
  <si>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</si>
  <si>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</si>
  <si>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</si>
  <si>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</si>
  <si>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</si>
  <si>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</si>
  <si>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</si>
  <si>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</si>
  <si>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</si>
  <si>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</si>
  <si>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</si>
  <si>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</si>
  <si>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</si>
  <si>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</si>
  <si>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</si>
  <si>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</si>
  <si>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</si>
  <si>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</si>
  <si>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</si>
  <si>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</si>
  <si>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</si>
  <si>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</si>
  <si>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</si>
  <si>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</si>
  <si>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</si>
  <si>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</si>
  <si>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</si>
  <si>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</si>
  <si>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</si>
  <si>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</si>
  <si>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</si>
  <si>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</si>
  <si>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</si>
  <si>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</si>
  <si>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</si>
  <si>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</si>
  <si>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</si>
  <si>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</si>
  <si>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</si>
  <si>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</si>
  <si>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</si>
  <si>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</si>
  <si>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</si>
  <si>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</si>
  <si>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</si>
  <si>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</si>
  <si>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</si>
  <si>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</si>
  <si>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</si>
  <si>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</si>
  <si>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</si>
  <si>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</si>
  <si>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</si>
  <si>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</si>
  <si>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</si>
  <si>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</si>
  <si>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</si>
  <si>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</si>
  <si>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</si>
  <si>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</si>
  <si>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</si>
  <si>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</si>
  <si>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</si>
  <si>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</si>
  <si>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</si>
  <si>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</si>
  <si>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</si>
  <si>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</si>
  <si>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</si>
  <si>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</si>
  <si>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</si>
  <si>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</si>
  <si>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</si>
  <si>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</si>
  <si>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</si>
  <si>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</si>
  <si>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</si>
  <si>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</si>
  <si>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</si>
  <si>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</si>
  <si>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</si>
  <si>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</si>
  <si>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</si>
  <si>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</si>
  <si>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</si>
  <si>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</si>
  <si>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</si>
  <si>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</si>
  <si>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</si>
  <si>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</si>
  <si>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</si>
  <si>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</si>
  <si>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</si>
  <si>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</si>
  <si>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</si>
  <si>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</si>
  <si>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</si>
  <si>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</si>
  <si>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</si>
  <si>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</si>
  <si>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</si>
  <si>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</si>
  <si>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</si>
  <si>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</si>
  <si>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</si>
  <si>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</si>
  <si>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</si>
  <si>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</si>
  <si>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</si>
  <si>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</si>
  <si>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</si>
  <si>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</si>
  <si>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</si>
  <si>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</si>
  <si>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</si>
  <si>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</si>
  <si>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</si>
  <si>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</si>
  <si>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</si>
  <si>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</si>
  <si>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</si>
  <si>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</si>
  <si>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</si>
  <si>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</si>
  <si>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</si>
  <si>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</si>
  <si>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</si>
  <si>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</si>
  <si>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</si>
  <si>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</si>
  <si>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</si>
  <si>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</si>
  <si>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</si>
  <si>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</si>
  <si>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</si>
  <si>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</si>
  <si>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</si>
  <si>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</si>
  <si>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</si>
  <si>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</si>
  <si>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</si>
  <si>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</si>
  <si>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</si>
  <si>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</si>
  <si>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</si>
  <si>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</si>
  <si>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</si>
  <si>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</si>
  <si>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</si>
  <si>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</si>
  <si>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</si>
  <si>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</si>
  <si>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</si>
  <si>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</si>
  <si>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</si>
  <si>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</si>
  <si>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</si>
  <si>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</si>
  <si>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</si>
  <si>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</si>
  <si>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</si>
  <si>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</si>
  <si>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</si>
  <si>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</si>
  <si>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</si>
  <si>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</si>
  <si>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</si>
  <si>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</si>
  <si>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</si>
  <si>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</si>
  <si>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</si>
  <si>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</si>
  <si>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</si>
  <si>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</si>
  <si>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</si>
  <si>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</si>
  <si>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</si>
  <si>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</si>
  <si>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</si>
  <si>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</si>
  <si>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</si>
  <si>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</si>
  <si>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</si>
  <si>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</si>
  <si>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</si>
  <si>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</si>
  <si>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</si>
  <si>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</si>
  <si>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</si>
  <si>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</si>
  <si>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</si>
  <si>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</si>
  <si>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</si>
  <si>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</si>
  <si>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</si>
  <si>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</si>
  <si>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</si>
  <si>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</si>
  <si>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</si>
  <si>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</si>
  <si>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</si>
  <si>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</si>
  <si>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</si>
  <si>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</si>
  <si>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</si>
  <si>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</si>
  <si>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</si>
  <si>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</si>
  <si>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</si>
  <si>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</si>
  <si>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</si>
  <si>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</si>
  <si>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</si>
  <si>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</si>
  <si>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</si>
  <si>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</si>
  <si>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</si>
  <si>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</si>
  <si>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</si>
  <si>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</si>
  <si>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</si>
  <si>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</si>
  <si>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</si>
  <si>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</si>
  <si>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</si>
  <si>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</si>
  <si>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</si>
  <si>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</si>
  <si>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</si>
  <si>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</si>
  <si>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</si>
  <si>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</si>
  <si>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</si>
  <si>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</si>
  <si>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</si>
  <si>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</si>
  <si>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</si>
  <si>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</si>
  <si>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</si>
  <si>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</si>
  <si>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</si>
  <si>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</si>
  <si>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</si>
  <si>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</si>
  <si>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</si>
  <si>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</si>
  <si>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</si>
  <si>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</si>
  <si>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</si>
  <si>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</si>
  <si>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</si>
  <si>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</si>
  <si>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</si>
  <si>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</si>
  <si>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</si>
  <si>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</si>
  <si>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</si>
  <si>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</si>
  <si>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</si>
  <si>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</si>
  <si>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</si>
  <si>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</si>
  <si>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</si>
  <si>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</si>
  <si>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</si>
  <si>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</si>
  <si>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</si>
  <si>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</si>
  <si>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</si>
  <si>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</si>
  <si>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</si>
  <si>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</si>
  <si>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</si>
  <si>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</si>
  <si>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</si>
  <si>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</si>
  <si>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</si>
  <si>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</si>
  <si>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</si>
  <si>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</si>
  <si>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</si>
  <si>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</si>
  <si>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</si>
  <si>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</si>
  <si>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</si>
  <si>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</si>
  <si>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</si>
  <si>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</si>
  <si>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</si>
  <si>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</si>
  <si>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</si>
  <si>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</si>
  <si>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</si>
  <si>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</si>
  <si>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</si>
  <si>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</si>
  <si>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</si>
  <si>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</si>
  <si>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</si>
  <si>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</si>
  <si>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</si>
  <si>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</si>
  <si>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</si>
  <si>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</si>
  <si>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</si>
  <si>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</si>
  <si>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</si>
  <si>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</si>
  <si>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</si>
  <si>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</si>
  <si>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</si>
  <si>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</si>
  <si>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</si>
  <si>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</si>
  <si>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</si>
  <si>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</si>
  <si>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</si>
  <si>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</si>
  <si>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</si>
  <si>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</si>
  <si>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</si>
  <si>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</si>
  <si>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</si>
  <si>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</si>
  <si>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</si>
  <si>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</si>
  <si>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</si>
  <si>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</si>
  <si>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</si>
  <si>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</si>
  <si>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</si>
  <si>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</si>
  <si>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</si>
  <si>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</si>
  <si>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</si>
  <si>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</si>
  <si>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</si>
  <si>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</si>
  <si>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</si>
  <si>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</si>
  <si>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</si>
  <si>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</si>
  <si>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</si>
  <si>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</si>
  <si>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</si>
  <si>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</si>
  <si>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</si>
  <si>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</si>
  <si>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</si>
  <si>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</si>
  <si>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</si>
  <si>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</si>
  <si>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</si>
  <si>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</si>
  <si>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</si>
  <si>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</si>
  <si>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</si>
  <si>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</si>
  <si>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</si>
  <si>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</si>
  <si>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</si>
  <si>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</si>
  <si>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</si>
  <si>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</si>
  <si>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</si>
  <si>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</si>
  <si>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</si>
  <si>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</si>
  <si>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</si>
  <si>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</si>
  <si>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</si>
  <si>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</si>
  <si>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</si>
  <si>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</si>
  <si>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</si>
  <si>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</si>
  <si>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</si>
  <si>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</si>
  <si>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</si>
  <si>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</si>
  <si>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</si>
  <si>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</si>
  <si>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</si>
  <si>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</si>
  <si>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</si>
  <si>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</si>
  <si>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</si>
  <si>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</si>
  <si>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</si>
  <si>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</si>
  <si>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</si>
  <si>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</si>
  <si>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</si>
  <si>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</si>
  <si>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</si>
  <si>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</si>
  <si>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</si>
  <si>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</si>
  <si>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</si>
  <si>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</si>
  <si>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</si>
  <si>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</si>
  <si>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</si>
  <si>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</si>
  <si>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</si>
  <si>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</si>
  <si>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</si>
  <si>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</si>
  <si>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</si>
  <si>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</si>
  <si>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</si>
  <si>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</si>
  <si>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</si>
  <si>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</si>
  <si>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</si>
  <si>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</si>
  <si>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</si>
  <si>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</si>
  <si>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</si>
  <si>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</si>
  <si>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</si>
  <si>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</si>
  <si>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</si>
  <si>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</si>
  <si>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</si>
  <si>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</si>
  <si>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</si>
  <si>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</si>
  <si>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</si>
  <si>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</si>
  <si>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</si>
  <si>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</si>
  <si>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</si>
  <si>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</si>
  <si>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</si>
  <si>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</si>
  <si>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</si>
  <si>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</si>
  <si>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</si>
  <si>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</si>
  <si>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</si>
  <si>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</si>
  <si>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</si>
  <si>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</si>
  <si>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</si>
  <si>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</si>
  <si>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</si>
  <si>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</si>
  <si>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</si>
  <si>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</si>
  <si>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</si>
  <si>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</si>
  <si>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</si>
  <si>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</si>
  <si>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</si>
  <si>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</si>
  <si>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</si>
  <si>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</si>
  <si>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</si>
  <si>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</si>
  <si>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</si>
  <si>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</si>
  <si>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</si>
  <si>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</si>
  <si>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</si>
  <si>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</si>
  <si>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</si>
  <si>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</si>
  <si>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</si>
  <si>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</si>
  <si>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</si>
  <si>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</si>
  <si>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</si>
  <si>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</si>
  <si>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</si>
  <si>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</si>
  <si>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</si>
  <si>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</si>
  <si>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</si>
  <si>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</si>
  <si>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</si>
  <si>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</si>
  <si>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</si>
  <si>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</si>
  <si>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</si>
  <si>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</si>
  <si>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</si>
  <si>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</si>
  <si>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</si>
  <si>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</si>
  <si>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</si>
  <si>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</si>
  <si>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</si>
  <si>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</si>
  <si>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</si>
  <si>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</si>
  <si>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</si>
  <si>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</si>
  <si>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</si>
  <si>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</si>
  <si>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</si>
  <si>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</si>
  <si>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</si>
  <si>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</si>
  <si>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</si>
  <si>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</si>
  <si>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</si>
  <si>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</si>
  <si>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</si>
  <si>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</si>
  <si>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</si>
  <si>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</si>
  <si>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</si>
  <si>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</si>
  <si>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</si>
  <si>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</si>
  <si>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</si>
  <si>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</si>
  <si>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</si>
  <si>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</si>
  <si>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</si>
  <si>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</si>
  <si>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</si>
  <si>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</si>
  <si>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</si>
  <si>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</si>
  <si>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</si>
  <si>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</si>
  <si>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</si>
  <si>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</si>
  <si>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</si>
  <si>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</si>
  <si>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</si>
  <si>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</si>
  <si>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</si>
  <si>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</si>
  <si>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</si>
  <si>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</si>
  <si>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</si>
  <si>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</si>
  <si>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</si>
  <si>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</si>
  <si>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</si>
  <si>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</si>
  <si>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</si>
  <si>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</si>
  <si>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</si>
  <si>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</si>
  <si>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</si>
  <si>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</si>
  <si>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</si>
  <si>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</si>
  <si>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</si>
  <si>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</si>
  <si>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</si>
  <si>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</si>
  <si>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</si>
  <si>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</si>
  <si>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</si>
  <si>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</si>
  <si>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</si>
  <si>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</si>
  <si>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</si>
  <si>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</si>
  <si>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</si>
  <si>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</si>
  <si>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</si>
  <si>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</si>
  <si>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</si>
  <si>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</si>
  <si>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</si>
  <si>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</si>
  <si>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</si>
  <si>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</si>
  <si>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</si>
  <si>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</si>
  <si>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</si>
  <si>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</si>
  <si>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</si>
  <si>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</si>
  <si>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</si>
  <si>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</si>
  <si>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</si>
  <si>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</si>
  <si>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</si>
  <si>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</si>
  <si>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</si>
  <si>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</si>
  <si>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</si>
  <si>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</si>
  <si>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</si>
  <si>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</si>
  <si>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</si>
  <si>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</si>
  <si>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</si>
  <si>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</si>
  <si>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</si>
  <si>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</si>
  <si>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</si>
  <si>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</si>
  <si>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</si>
  <si>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</si>
  <si>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</si>
  <si>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</si>
  <si>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</si>
  <si>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</si>
  <si>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</si>
  <si>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</si>
  <si>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</si>
  <si>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</si>
  <si>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</si>
  <si>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</si>
  <si>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</si>
  <si>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</si>
  <si>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</si>
  <si>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</si>
  <si>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</si>
  <si>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</si>
  <si>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</si>
  <si>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</si>
  <si>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</si>
  <si>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</si>
  <si>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</si>
  <si>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</si>
  <si>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</si>
  <si>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</si>
  <si>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</si>
  <si>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</si>
  <si>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</si>
  <si>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</si>
  <si>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</si>
  <si>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</si>
  <si>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</si>
  <si>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</si>
  <si>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</si>
  <si>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</si>
  <si>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</si>
  <si>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</si>
  <si>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</si>
  <si>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</si>
  <si>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</si>
  <si>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</si>
  <si>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</si>
  <si>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</si>
  <si>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</si>
  <si>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</si>
  <si>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</si>
  <si>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</si>
  <si>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</si>
  <si>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</si>
  <si>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</si>
  <si>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</si>
  <si>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</si>
  <si>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</si>
  <si>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</si>
  <si>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</si>
  <si>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</si>
  <si>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</si>
  <si>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</si>
  <si>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</si>
  <si>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</si>
  <si>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</si>
  <si>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</si>
  <si>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</si>
  <si>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</si>
  <si>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</si>
  <si>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</si>
  <si>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</si>
  <si>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</si>
  <si>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</si>
  <si>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</si>
  <si>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</si>
  <si>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</si>
  <si>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</si>
  <si>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</si>
  <si>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</si>
  <si>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</si>
  <si>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</si>
  <si>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</si>
  <si>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</si>
  <si>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</si>
  <si>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</si>
  <si>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</si>
  <si>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</si>
  <si>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</si>
  <si>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</si>
  <si>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</si>
  <si>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</si>
  <si>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</si>
  <si>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</si>
  <si>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</si>
  <si>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</si>
  <si>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</si>
  <si>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</si>
  <si>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</si>
  <si>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</si>
  <si>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</si>
  <si>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</si>
  <si>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</si>
  <si>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</si>
  <si>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</si>
  <si>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</si>
  <si>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</si>
  <si>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</si>
  <si>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</si>
  <si>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</si>
  <si>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</si>
  <si>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</si>
  <si>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</si>
  <si>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</si>
  <si>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</si>
  <si>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</si>
  <si>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</si>
  <si>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</si>
  <si>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</si>
  <si>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</si>
  <si>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</si>
  <si>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</si>
  <si>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</si>
  <si>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</si>
  <si>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</si>
  <si>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</si>
  <si>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</si>
  <si>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</si>
  <si>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</si>
  <si>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</si>
  <si>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</si>
  <si>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</si>
  <si>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</si>
  <si>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</si>
  <si>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</si>
  <si>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</si>
  <si>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</si>
  <si>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</si>
  <si>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</si>
  <si>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</si>
  <si>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</si>
  <si>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</si>
  <si>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</si>
  <si>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</si>
  <si>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</si>
  <si>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</si>
  <si>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</si>
  <si>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</si>
  <si>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</si>
  <si>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</si>
  <si>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</si>
  <si>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</si>
  <si>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</si>
  <si>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</si>
  <si>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</si>
  <si>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</si>
  <si>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</si>
  <si>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</si>
  <si>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</si>
  <si>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</si>
  <si>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</si>
  <si>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</si>
  <si>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</si>
  <si>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</si>
  <si>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</si>
  <si>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</si>
  <si>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</si>
  <si>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</si>
  <si>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</si>
  <si>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</si>
  <si>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</si>
  <si>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</si>
  <si>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</si>
  <si>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</si>
  <si>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</si>
  <si>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</si>
  <si>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</si>
  <si>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</si>
  <si>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</si>
  <si>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</si>
  <si>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</si>
  <si>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</si>
  <si>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</si>
  <si>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</si>
  <si>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</si>
  <si>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</si>
  <si>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</si>
  <si>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</si>
  <si>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</si>
  <si>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</si>
  <si>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</si>
  <si>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</si>
  <si>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</si>
  <si>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</si>
  <si>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</si>
  <si>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</si>
  <si>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</si>
  <si>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</si>
  <si>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</si>
  <si>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</si>
  <si>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</si>
  <si>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</si>
  <si>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</si>
  <si>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</si>
  <si>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</si>
  <si>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</si>
  <si>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</si>
  <si>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</si>
  <si>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</si>
  <si>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</si>
  <si>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</si>
  <si>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</si>
  <si>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</si>
  <si>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</si>
  <si>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</si>
  <si>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</si>
  <si>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</si>
  <si>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</si>
  <si>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</si>
  <si>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</si>
  <si>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</si>
  <si>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</si>
  <si>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</si>
  <si>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</si>
  <si>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</si>
  <si>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</si>
  <si>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</si>
  <si>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</si>
  <si>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</si>
  <si>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</si>
  <si>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</si>
  <si>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</si>
  <si>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</si>
  <si>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</si>
  <si>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</si>
  <si>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</si>
  <si>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</si>
  <si>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</si>
  <si>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</si>
  <si>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</si>
  <si>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</si>
  <si>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</si>
  <si>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</si>
  <si>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</si>
  <si>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</si>
  <si>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</si>
  <si>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</si>
  <si>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</si>
  <si>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</si>
  <si>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</si>
  <si>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</si>
  <si>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</si>
  <si>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</si>
  <si>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</si>
  <si>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</si>
  <si>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</si>
  <si>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</si>
  <si>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</si>
  <si>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</si>
  <si>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</si>
  <si>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</si>
  <si>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</si>
  <si>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</si>
  <si>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</si>
  <si>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</si>
  <si>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</si>
  <si>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</si>
  <si>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</si>
  <si>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</si>
  <si>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</si>
  <si>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</si>
  <si>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</si>
  <si>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</si>
  <si>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</si>
  <si>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</si>
  <si>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</si>
  <si>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</si>
  <si>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</si>
  <si>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</si>
  <si>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</si>
  <si>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</si>
  <si>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</si>
  <si>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</si>
  <si>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</si>
  <si>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</si>
  <si>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</si>
  <si>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</si>
  <si>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</si>
  <si>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</si>
  <si>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</si>
  <si>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</si>
  <si>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</si>
  <si>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</si>
  <si>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</si>
  <si>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</si>
  <si>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</si>
  <si>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</si>
  <si>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</si>
  <si>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</si>
  <si>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</si>
  <si>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</si>
  <si>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</si>
  <si>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</si>
  <si>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</si>
  <si>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</si>
  <si>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</si>
  <si>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</si>
  <si>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</si>
  <si>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</si>
  <si>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</si>
  <si>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</si>
  <si>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</si>
  <si>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</si>
  <si>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</si>
  <si>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</si>
  <si>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</si>
  <si>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</si>
  <si>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</si>
  <si>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</si>
  <si>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</si>
  <si>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</si>
  <si>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</si>
  <si>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</si>
  <si>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</si>
  <si>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</si>
  <si>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</si>
  <si>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</si>
  <si>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</si>
  <si>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</si>
  <si>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</si>
  <si>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</si>
  <si>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</si>
  <si>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</si>
  <si>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</si>
  <si>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</si>
  <si>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</si>
  <si>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</si>
  <si>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</si>
  <si>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</si>
  <si>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</si>
  <si>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</si>
  <si>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</si>
  <si>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</si>
  <si>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</si>
  <si>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</si>
  <si>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</si>
  <si>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</si>
  <si>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</si>
  <si>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</si>
  <si>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</si>
  <si>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</si>
  <si>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</si>
  <si>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</si>
  <si>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</si>
  <si>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</si>
  <si>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</si>
  <si>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</si>
  <si>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</si>
  <si>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</si>
  <si>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</si>
  <si>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</si>
  <si>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</si>
  <si>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</si>
  <si>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</si>
  <si>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</si>
  <si>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</si>
  <si>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</si>
  <si>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</si>
  <si>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</si>
  <si>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</si>
  <si>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</si>
  <si>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</si>
  <si>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</si>
  <si>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</si>
  <si>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</si>
  <si>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</si>
  <si>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</si>
  <si>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</si>
  <si>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</si>
  <si>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</si>
  <si>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</si>
  <si>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</si>
  <si>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</si>
  <si>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</si>
  <si>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</si>
  <si>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</si>
  <si>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</si>
  <si>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</si>
  <si>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</si>
  <si>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</si>
  <si>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</si>
  <si>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</si>
  <si>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</si>
  <si>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</si>
  <si>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</si>
  <si>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</si>
  <si>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</si>
  <si>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</si>
  <si>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</si>
  <si>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</si>
  <si>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</si>
  <si>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</si>
  <si>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</si>
  <si>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</si>
  <si>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</si>
  <si>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</si>
  <si>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</si>
  <si>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</si>
  <si>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</si>
  <si>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</si>
  <si>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</si>
  <si>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</si>
  <si>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</si>
  <si>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</si>
  <si>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</si>
  <si>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</si>
  <si>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</si>
  <si>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</si>
  <si>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</si>
  <si>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</si>
  <si>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</si>
  <si>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</si>
  <si>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</si>
  <si>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</si>
  <si>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</si>
  <si>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</si>
  <si>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</si>
  <si>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</si>
  <si>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</si>
  <si>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</si>
  <si>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</si>
  <si>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</si>
  <si>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</si>
  <si>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</si>
  <si>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</si>
  <si>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</si>
  <si>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</si>
  <si>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</si>
  <si>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</si>
  <si>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</si>
  <si>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</si>
  <si>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</si>
  <si>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</si>
  <si>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</si>
  <si>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</si>
  <si>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</si>
  <si>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</si>
  <si>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</si>
  <si>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</si>
  <si>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</si>
  <si>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</si>
  <si>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</si>
  <si>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</si>
  <si>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</si>
  <si>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</si>
  <si>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</si>
  <si>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</si>
  <si>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</si>
  <si>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</si>
  <si>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</si>
  <si>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</si>
  <si>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</si>
  <si>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</si>
  <si>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</si>
  <si>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</si>
  <si>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</si>
  <si>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</si>
  <si>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</si>
  <si>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</si>
  <si>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</si>
  <si>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</si>
  <si>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</si>
  <si>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</si>
  <si>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</si>
  <si>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</si>
  <si>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</si>
  <si>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</si>
  <si>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</si>
  <si>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</si>
  <si>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</si>
  <si>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</si>
  <si>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</si>
  <si>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</si>
  <si>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</si>
  <si>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</si>
  <si>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</si>
  <si>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</si>
  <si>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</si>
  <si>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</si>
  <si>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</si>
  <si>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</si>
  <si>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</si>
  <si>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</si>
  <si>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</si>
  <si>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</si>
  <si>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</si>
  <si>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</si>
  <si>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</si>
  <si>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</si>
  <si>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</si>
  <si>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</si>
  <si>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</si>
  <si>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</si>
  <si>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</si>
  <si>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</si>
  <si>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</si>
  <si>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</si>
  <si>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</si>
  <si>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</si>
  <si>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</si>
  <si>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</si>
  <si>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</si>
  <si>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</si>
  <si>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</si>
  <si>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</si>
  <si>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</si>
  <si>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</si>
  <si>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</si>
  <si>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</si>
  <si>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</si>
  <si>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</si>
  <si>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</si>
  <si>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</si>
  <si>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</si>
  <si>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</si>
  <si>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</si>
  <si>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</si>
  <si>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</si>
  <si>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</si>
  <si>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</si>
  <si>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</si>
  <si>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</si>
  <si>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</si>
  <si>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</si>
  <si>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</si>
  <si>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</si>
  <si>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</si>
  <si>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</si>
  <si>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</si>
  <si>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</si>
  <si>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</si>
  <si>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</si>
  <si>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</si>
  <si>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</si>
  <si>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</si>
  <si>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</si>
  <si>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</si>
  <si>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</si>
  <si>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</si>
  <si>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</si>
  <si>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</si>
  <si>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</si>
  <si>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</si>
  <si>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</si>
  <si>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</si>
  <si>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</si>
  <si>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</si>
  <si>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</si>
  <si>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</si>
  <si>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</si>
  <si>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</si>
  <si>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</si>
  <si>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</si>
  <si>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</si>
  <si>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</si>
  <si>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</si>
  <si>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</si>
  <si>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</si>
  <si>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</si>
  <si>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</si>
  <si>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</si>
  <si>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</si>
  <si>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</si>
  <si>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</si>
  <si>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</si>
  <si>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</si>
  <si>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</si>
  <si>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</si>
  <si>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</si>
  <si>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</si>
  <si>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</si>
  <si>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</si>
  <si>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</si>
  <si>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</si>
  <si>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</si>
  <si>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</si>
  <si>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</si>
  <si>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</si>
  <si>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</si>
  <si>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</si>
  <si>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</si>
  <si>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</si>
  <si>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</si>
  <si>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</si>
  <si>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</si>
  <si>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</si>
  <si>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</si>
  <si>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</si>
  <si>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</si>
  <si>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</si>
  <si>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</si>
  <si>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</si>
  <si>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</si>
  <si>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</si>
  <si>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</si>
  <si>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</si>
  <si>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</si>
  <si>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</si>
  <si>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</si>
  <si>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</si>
  <si>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</si>
  <si>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</si>
  <si>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</si>
  <si>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</si>
  <si>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</si>
  <si>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</si>
  <si>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</si>
  <si>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</si>
  <si>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</si>
  <si>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</si>
  <si>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</si>
  <si>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</si>
  <si>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</si>
  <si>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</si>
  <si>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</si>
  <si>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</si>
  <si>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</si>
  <si>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</si>
  <si>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</si>
  <si>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</si>
  <si>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</si>
  <si>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</si>
  <si>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</si>
  <si>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</si>
  <si>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</si>
  <si>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</si>
  <si>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</si>
  <si>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</si>
  <si>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</si>
  <si>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</si>
  <si>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</si>
  <si>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</si>
  <si>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</si>
  <si>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</si>
  <si>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</si>
  <si>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</si>
  <si>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</si>
  <si>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</si>
  <si>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</si>
  <si>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</si>
  <si>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</si>
  <si>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</si>
  <si>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</si>
  <si>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</si>
  <si>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</si>
  <si>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</si>
  <si>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</si>
  <si>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</si>
  <si>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</si>
  <si>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</si>
  <si>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</si>
  <si>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</si>
  <si>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</si>
  <si>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</si>
  <si>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</si>
  <si>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</si>
  <si>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</si>
  <si>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</si>
  <si>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</si>
  <si>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</si>
  <si>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</si>
  <si>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</si>
  <si>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</si>
  <si>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</si>
  <si>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</si>
  <si>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</si>
  <si>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</si>
  <si>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</si>
  <si>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</si>
  <si>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</si>
  <si>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</si>
  <si>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</si>
  <si>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</si>
  <si>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</si>
  <si>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</si>
  <si>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</si>
  <si>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</si>
  <si>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</si>
  <si>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</si>
  <si>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</si>
  <si>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</si>
  <si>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</si>
  <si>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</si>
  <si>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</si>
  <si>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</si>
  <si>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</si>
  <si>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</si>
  <si>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</si>
  <si>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</si>
  <si>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</si>
  <si>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</si>
  <si>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</si>
  <si>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</si>
  <si>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</si>
  <si>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</si>
  <si>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</si>
  <si>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</si>
  <si>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</si>
  <si>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</si>
  <si>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</si>
  <si>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</si>
  <si>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</si>
  <si>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</si>
  <si>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</si>
  <si>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</si>
  <si>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</si>
  <si>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</si>
  <si>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</si>
  <si>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</si>
  <si>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</si>
  <si>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</si>
  <si>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</si>
  <si>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</si>
  <si>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</si>
  <si>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</si>
  <si>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</si>
  <si>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</si>
  <si>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</si>
  <si>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</si>
  <si>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</si>
  <si>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</si>
  <si>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</si>
  <si>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</si>
  <si>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</si>
  <si>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</si>
  <si>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</si>
  <si>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</si>
  <si>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</si>
  <si>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</si>
  <si>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</si>
  <si>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</si>
  <si>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</si>
  <si>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</si>
  <si>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</si>
  <si>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</si>
  <si>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</si>
  <si>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</si>
  <si>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</si>
  <si>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</si>
  <si>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</si>
  <si>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</si>
  <si>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</si>
  <si>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</si>
  <si>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</si>
  <si>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</si>
  <si>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</si>
  <si>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</si>
  <si>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</si>
  <si>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</si>
  <si>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</si>
  <si>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</si>
  <si>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</si>
  <si>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</si>
  <si>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</si>
  <si>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</si>
  <si>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</si>
  <si>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</si>
  <si>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</si>
  <si>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</si>
  <si>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</si>
  <si>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</si>
  <si>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</si>
  <si>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</si>
  <si>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</si>
  <si>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</si>
  <si>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</si>
  <si>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</si>
  <si>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</si>
  <si>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</si>
  <si>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</si>
  <si>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</si>
  <si>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</si>
  <si>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</si>
  <si>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</si>
  <si>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</si>
  <si>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</si>
  <si>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</si>
  <si>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</si>
  <si>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</si>
  <si>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</si>
  <si>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</si>
  <si>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</si>
  <si>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</si>
  <si>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</si>
  <si>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</si>
  <si>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</si>
  <si>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</si>
  <si>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</si>
  <si>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</si>
  <si>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</si>
  <si>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</si>
  <si>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</si>
  <si>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</si>
  <si>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</si>
  <si>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</si>
  <si>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</si>
  <si>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</si>
  <si>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</si>
  <si>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</si>
  <si>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</si>
  <si>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</si>
  <si>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</si>
  <si>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</si>
  <si>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</si>
  <si>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</si>
  <si>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</si>
  <si>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</si>
  <si>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</si>
  <si>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</si>
  <si>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</si>
  <si>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</si>
  <si>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</si>
  <si>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</si>
  <si>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</si>
  <si>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</si>
  <si>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</si>
  <si>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</si>
  <si>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</si>
  <si>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</si>
  <si>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</si>
  <si>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</si>
  <si>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</si>
  <si>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</si>
  <si>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</si>
  <si>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</si>
  <si>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</si>
  <si>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</si>
  <si>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</si>
  <si>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</si>
  <si>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</si>
  <si>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</si>
  <si>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</si>
  <si>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</si>
  <si>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</si>
  <si>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</si>
  <si>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</si>
  <si>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</si>
  <si>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</si>
  <si>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</si>
  <si>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</si>
  <si>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</si>
  <si>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</si>
  <si>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</si>
  <si>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</si>
  <si>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</si>
  <si>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</si>
  <si>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</si>
  <si>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</si>
  <si>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</si>
  <si>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</si>
  <si>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</si>
  <si>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</si>
  <si>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</si>
  <si>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</si>
  <si>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</si>
  <si>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</si>
  <si>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</si>
  <si>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</si>
  <si>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</si>
  <si>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</si>
  <si>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</si>
  <si>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</si>
  <si>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</si>
  <si>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</si>
  <si>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</si>
  <si>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</si>
  <si>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</si>
  <si>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</si>
  <si>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</si>
  <si>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</si>
  <si>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</si>
  <si>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</si>
  <si>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</si>
  <si>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</si>
  <si>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</si>
  <si>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</si>
  <si>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</si>
  <si>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</si>
  <si>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</si>
  <si>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</si>
  <si>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</si>
  <si>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</si>
  <si>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</si>
  <si>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</si>
  <si>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</si>
  <si>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</si>
  <si>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</si>
  <si>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</si>
  <si>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</si>
  <si>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</si>
  <si>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</si>
  <si>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</si>
  <si>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</si>
  <si>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</si>
  <si>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</si>
  <si>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</si>
  <si>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</si>
  <si>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</si>
  <si>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</si>
  <si>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</si>
  <si>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</si>
  <si>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</si>
  <si>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</si>
  <si>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</si>
  <si>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</si>
  <si>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</si>
  <si>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</si>
  <si>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</si>
  <si>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</si>
  <si>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</si>
  <si>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</si>
  <si>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</si>
  <si>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</si>
  <si>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</si>
  <si>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</si>
  <si>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</si>
  <si>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</si>
  <si>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</si>
  <si>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</si>
  <si>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</si>
  <si>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</si>
  <si>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</si>
  <si>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</si>
  <si>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</si>
  <si>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</si>
  <si>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</si>
  <si>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</si>
  <si>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</si>
  <si>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</si>
  <si>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</si>
  <si>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</si>
  <si>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</si>
  <si>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</si>
  <si>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</si>
  <si>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</si>
  <si>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</si>
  <si>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</si>
  <si>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</si>
  <si>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</si>
  <si>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</si>
  <si>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</si>
  <si>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</si>
  <si>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</si>
  <si>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</si>
  <si>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</si>
  <si>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</si>
  <si>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</si>
  <si>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</si>
  <si>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</si>
  <si>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</si>
  <si>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</si>
  <si>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</si>
  <si>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</si>
  <si>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</si>
  <si>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</si>
  <si>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</si>
  <si>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</si>
  <si>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</si>
  <si>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</si>
  <si>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</si>
  <si>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</si>
  <si>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</si>
  <si>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</si>
  <si>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</si>
  <si>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</si>
  <si>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</si>
  <si>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</si>
  <si>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</si>
  <si>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</si>
  <si>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</si>
  <si>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</si>
  <si>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</si>
  <si>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</si>
  <si>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</si>
  <si>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</si>
  <si>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</si>
  <si>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</si>
  <si>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</si>
  <si>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</si>
  <si>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</si>
  <si>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</si>
  <si>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</si>
  <si>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</si>
  <si>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</si>
  <si>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</si>
  <si>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</si>
  <si>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</si>
  <si>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</si>
  <si>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</si>
  <si>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</si>
  <si>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</si>
  <si>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</si>
  <si>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</si>
  <si>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</si>
  <si>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</si>
  <si>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</si>
  <si>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</si>
  <si>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</si>
  <si>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</si>
  <si>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</si>
  <si>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</si>
  <si>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</si>
  <si>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</si>
  <si>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</si>
  <si>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</si>
  <si>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</si>
  <si>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</si>
  <si>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</si>
  <si>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</si>
  <si>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</si>
  <si>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</si>
  <si>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</si>
  <si>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</si>
  <si>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</si>
  <si>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</si>
  <si>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</si>
  <si>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</si>
  <si>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</si>
  <si>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</si>
  <si>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</si>
  <si>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</si>
  <si>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</si>
  <si>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</si>
  <si>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</si>
  <si>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</si>
  <si>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</si>
  <si>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</si>
  <si>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</si>
  <si>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</si>
  <si>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</si>
  <si>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</si>
  <si>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</si>
  <si>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</si>
  <si>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</si>
  <si>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</si>
  <si>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</si>
  <si>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</si>
  <si>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</si>
  <si>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</si>
  <si>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</si>
  <si>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</si>
  <si>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</si>
  <si>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</si>
  <si>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</si>
  <si>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</si>
  <si>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</si>
  <si>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</si>
  <si>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</si>
  <si>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</si>
  <si>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</si>
  <si>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</si>
  <si>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</si>
  <si>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</si>
  <si>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</si>
  <si>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</si>
  <si>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</si>
  <si>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</si>
  <si>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</si>
  <si>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</si>
  <si>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</si>
  <si>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</si>
  <si>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</si>
  <si>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</si>
  <si>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</si>
  <si>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</si>
  <si>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</si>
  <si>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</si>
  <si>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</si>
  <si>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</si>
  <si>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</si>
  <si>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</si>
  <si>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</si>
  <si>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</si>
  <si>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</si>
  <si>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</si>
  <si>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</si>
  <si>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</si>
  <si>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</si>
  <si>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</si>
  <si>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</si>
  <si>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</si>
  <si>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</si>
  <si>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</si>
  <si>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</si>
  <si>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</si>
  <si>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</si>
  <si>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</si>
  <si>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</si>
  <si>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</si>
  <si>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</si>
  <si>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</si>
  <si>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</si>
  <si>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</si>
  <si>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</si>
  <si>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</si>
  <si>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</si>
  <si>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</si>
  <si>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</si>
  <si>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</si>
  <si>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</si>
  <si>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</si>
  <si>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</si>
  <si>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</si>
  <si>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</si>
  <si>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</si>
  <si>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</si>
  <si>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</si>
  <si>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</si>
  <si>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</si>
  <si>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</si>
  <si>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</si>
  <si>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</si>
  <si>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</si>
  <si>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</si>
  <si>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</si>
  <si>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</si>
  <si>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</si>
  <si>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</si>
  <si>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</si>
  <si>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</si>
  <si>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</si>
  <si>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</si>
  <si>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</si>
  <si>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</si>
  <si>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</si>
  <si>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</si>
  <si>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</si>
  <si>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</si>
  <si>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</si>
  <si>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</si>
  <si>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</si>
  <si>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</si>
  <si>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</si>
  <si>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</si>
  <si>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</si>
  <si>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</si>
  <si>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</si>
  <si>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</si>
  <si>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</si>
  <si>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</si>
  <si>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</si>
  <si>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</si>
  <si>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</si>
  <si>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</si>
  <si>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</si>
  <si>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</si>
  <si>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</si>
  <si>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</si>
  <si>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</si>
  <si>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</si>
  <si>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</si>
  <si>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</si>
  <si>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</si>
  <si>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</si>
  <si>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</si>
  <si>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</si>
  <si>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</si>
  <si>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</si>
  <si>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</si>
  <si>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</si>
  <si>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</si>
  <si>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</si>
  <si>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</si>
  <si>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</si>
  <si>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</si>
  <si>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</si>
  <si>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</si>
  <si>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</si>
  <si>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</si>
  <si>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</si>
  <si>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</si>
  <si>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</si>
  <si>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</si>
  <si>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</si>
  <si>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</si>
  <si>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</si>
  <si>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</si>
  <si>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</si>
  <si>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</si>
  <si>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</si>
  <si>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</si>
  <si>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</si>
  <si>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</si>
  <si>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</si>
  <si>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</si>
  <si>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</si>
  <si>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</si>
  <si>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</si>
  <si>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</si>
  <si>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</si>
  <si>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</si>
  <si>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</si>
  <si>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</si>
  <si>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</si>
  <si>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</si>
  <si>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</si>
  <si>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</si>
  <si>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</si>
  <si>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</si>
  <si>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</si>
  <si>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</si>
  <si>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</si>
  <si>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</si>
  <si>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</si>
  <si>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</si>
  <si>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</si>
  <si>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</si>
  <si>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</si>
  <si>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</si>
  <si>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</si>
  <si>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</si>
  <si>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</si>
  <si>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</si>
  <si>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</si>
  <si>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</si>
  <si>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</si>
  <si>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</si>
  <si>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</si>
  <si>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</si>
  <si>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</si>
  <si>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</si>
  <si>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</si>
  <si>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</si>
  <si>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</si>
  <si>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</si>
  <si>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</si>
  <si>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</si>
  <si>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</si>
  <si>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</si>
  <si>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</si>
  <si>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</si>
  <si>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</si>
  <si>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</si>
  <si>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</si>
  <si>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</si>
  <si>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</si>
  <si>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</si>
  <si>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</si>
  <si>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</si>
  <si>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</si>
  <si>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</si>
  <si>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</si>
  <si>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</si>
  <si>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</si>
  <si>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</si>
  <si>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</si>
  <si>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</si>
  <si>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</si>
  <si>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</si>
  <si>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</si>
  <si>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</si>
  <si>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</si>
  <si>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</si>
  <si>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</si>
  <si>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</si>
  <si>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</si>
  <si>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</si>
  <si>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</si>
  <si>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</si>
  <si>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</si>
  <si>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</si>
  <si>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</si>
  <si>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</si>
  <si>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</si>
  <si>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</si>
  <si>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</si>
  <si>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</si>
  <si>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</si>
  <si>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</si>
  <si>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</si>
  <si>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</si>
  <si>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</si>
  <si>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</si>
  <si>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</si>
  <si>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</si>
  <si>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</si>
  <si>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</si>
  <si>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</si>
  <si>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</si>
  <si>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</si>
  <si>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</si>
  <si>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</si>
  <si>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</si>
  <si>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</si>
  <si>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</si>
  <si>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</si>
  <si>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</si>
  <si>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</si>
  <si>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</si>
  <si>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</si>
  <si>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</si>
  <si>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</si>
  <si>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</si>
  <si>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</si>
  <si>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</si>
  <si>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</si>
  <si>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</si>
  <si>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</si>
  <si>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</si>
  <si>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</si>
  <si>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</si>
  <si>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</si>
  <si>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</si>
  <si>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</si>
  <si>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</si>
  <si>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</si>
  <si>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</si>
  <si>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</si>
  <si>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</si>
  <si>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</si>
  <si>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</si>
  <si>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</si>
  <si>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</si>
  <si>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</si>
  <si>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</si>
  <si>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</si>
  <si>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</si>
  <si>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</si>
  <si>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</si>
  <si>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</si>
  <si>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</si>
  <si>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</si>
  <si>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</si>
  <si>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</si>
  <si>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</si>
  <si>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</si>
  <si>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</si>
  <si>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</si>
  <si>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</si>
  <si>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</si>
  <si>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</si>
  <si>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</si>
  <si>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</si>
  <si>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</si>
  <si>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</si>
  <si>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</si>
  <si>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</si>
  <si>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</si>
  <si>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</si>
  <si>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</si>
  <si>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</si>
  <si>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</si>
  <si>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</si>
  <si>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</si>
  <si>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</si>
  <si>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</si>
  <si>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</si>
  <si>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</si>
  <si>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</si>
  <si>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</si>
  <si>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</si>
  <si>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</si>
  <si>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</si>
  <si>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</si>
  <si>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</si>
  <si>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</si>
  <si>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</si>
  <si>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</si>
  <si>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</si>
  <si>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</si>
  <si>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</si>
  <si>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</si>
  <si>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</si>
  <si>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</si>
  <si>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</si>
  <si>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</si>
  <si>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</si>
  <si>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</si>
  <si>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</si>
  <si>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</si>
  <si>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</si>
  <si>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</si>
  <si>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</si>
  <si>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</si>
  <si>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</si>
  <si>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</si>
  <si>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</si>
  <si>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</si>
  <si>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</si>
  <si>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</si>
  <si>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</si>
  <si>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</si>
  <si>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</si>
  <si>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</si>
  <si>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</si>
  <si>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</si>
  <si>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</si>
  <si>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</si>
  <si>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</si>
  <si>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</si>
  <si>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</si>
  <si>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</si>
  <si>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</si>
  <si>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</si>
  <si>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</si>
  <si>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</si>
  <si>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</si>
  <si>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</si>
  <si>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</si>
  <si>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</si>
  <si>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</si>
  <si>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</si>
  <si>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</si>
  <si>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</si>
  <si>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</si>
  <si>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</si>
  <si>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</si>
  <si>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</si>
  <si>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</si>
  <si>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</si>
  <si>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</si>
  <si>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</si>
  <si>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</si>
  <si>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</si>
  <si>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</si>
  <si>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</si>
  <si>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</si>
  <si>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</si>
  <si>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</si>
  <si>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</si>
  <si>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</si>
  <si>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</si>
  <si>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</si>
  <si>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</si>
  <si>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</si>
  <si>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</si>
  <si>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</si>
  <si>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</si>
  <si>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</si>
  <si>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</si>
  <si>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</si>
  <si>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</si>
  <si>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</si>
  <si>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</si>
  <si>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</si>
  <si>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</si>
  <si>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</si>
  <si>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</si>
  <si>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</si>
  <si>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</si>
  <si>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</si>
  <si>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</si>
  <si>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</si>
  <si>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</si>
  <si>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</si>
  <si>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</si>
  <si>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</si>
  <si>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</si>
  <si>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</si>
  <si>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</si>
  <si>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</si>
  <si>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</si>
  <si>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</si>
  <si>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</si>
  <si>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</si>
  <si>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</si>
  <si>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</si>
  <si>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</si>
  <si>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</si>
  <si>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</si>
  <si>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</si>
  <si>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</si>
  <si>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</si>
  <si>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</si>
  <si>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</si>
  <si>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</si>
  <si>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</si>
  <si>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</si>
  <si>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</si>
  <si>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</si>
  <si>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</si>
  <si>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</si>
  <si>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</si>
  <si>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</si>
  <si>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</si>
  <si>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</si>
  <si>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</si>
  <si>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</si>
  <si>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</si>
  <si>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</si>
  <si>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</si>
  <si>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</si>
  <si>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</si>
  <si>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</si>
  <si>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</si>
  <si>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</si>
  <si>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</si>
  <si>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</si>
  <si>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</si>
  <si>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</si>
  <si>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</si>
  <si>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</si>
  <si>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</si>
  <si>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</si>
  <si>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</si>
  <si>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</si>
  <si>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</si>
  <si>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</si>
  <si>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</si>
  <si>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</si>
  <si>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</si>
  <si>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</si>
  <si>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</si>
  <si>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</si>
  <si>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</si>
  <si>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</si>
  <si>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</si>
  <si>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</si>
  <si>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</si>
  <si>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</si>
  <si>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</si>
  <si>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</si>
  <si>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</si>
  <si>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</si>
  <si>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</si>
  <si>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</si>
  <si>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</si>
  <si>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</si>
  <si>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</si>
  <si>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</si>
  <si>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</si>
  <si>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</si>
  <si>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</si>
  <si>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</si>
  <si>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</si>
  <si>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</si>
  <si>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</si>
  <si>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</si>
  <si>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</si>
  <si>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</si>
  <si>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</si>
  <si>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</si>
  <si>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</si>
  <si>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</si>
  <si>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</si>
  <si>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</si>
  <si>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</si>
  <si>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</si>
  <si>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</si>
  <si>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</si>
  <si>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</si>
  <si>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</si>
  <si>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</si>
  <si>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</si>
  <si>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</si>
  <si>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</si>
  <si>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</si>
  <si>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</si>
  <si>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</si>
  <si>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</si>
  <si>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</si>
  <si>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</si>
  <si>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</si>
  <si>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</si>
  <si>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</si>
  <si>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</si>
  <si>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</si>
  <si>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</si>
  <si>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</si>
  <si>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</si>
  <si>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</si>
  <si>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</si>
  <si>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</si>
  <si>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</si>
  <si>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</si>
  <si>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</si>
  <si>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</si>
  <si>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</si>
  <si>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</si>
  <si>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</si>
  <si>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</si>
  <si>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</si>
  <si>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</si>
  <si>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</si>
  <si>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</si>
  <si>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</si>
  <si>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</si>
  <si>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</si>
  <si>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</si>
  <si>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</si>
  <si>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</si>
  <si>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</si>
  <si>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</si>
  <si>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</si>
  <si>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</si>
  <si>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</si>
  <si>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</si>
  <si>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</si>
  <si>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</si>
  <si>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</si>
  <si>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</si>
  <si>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</si>
  <si>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</si>
  <si>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</si>
  <si>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</si>
  <si>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</si>
  <si>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</si>
  <si>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</si>
  <si>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</si>
  <si>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</si>
  <si>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</si>
  <si>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</si>
  <si>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</si>
  <si>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</si>
  <si>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</si>
  <si>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</si>
  <si>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</si>
  <si>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</si>
  <si>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</si>
  <si>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</si>
  <si>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</si>
  <si>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</si>
  <si>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</si>
  <si>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</si>
  <si>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</si>
  <si>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</si>
  <si>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</si>
  <si>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</si>
  <si>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</si>
  <si>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</si>
  <si>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</si>
  <si>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</si>
  <si>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</si>
  <si>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</si>
  <si>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</si>
  <si>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</si>
  <si>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</si>
  <si>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</si>
  <si>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</si>
  <si>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</si>
  <si>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</si>
  <si>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</si>
  <si>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</si>
  <si>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</si>
  <si>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</si>
  <si>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</si>
  <si>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</si>
  <si>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</si>
  <si>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</si>
  <si>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</si>
  <si>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</si>
  <si>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</si>
  <si>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</si>
  <si>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</si>
  <si>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</si>
  <si>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</si>
  <si>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</si>
  <si>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</si>
  <si>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</si>
  <si>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</si>
  <si>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</si>
  <si>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</si>
  <si>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</si>
  <si>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</si>
  <si>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</si>
  <si>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</si>
  <si>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</si>
  <si>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</si>
  <si>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</si>
  <si>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</si>
  <si>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</si>
  <si>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</si>
  <si>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</si>
  <si>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</si>
  <si>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</si>
  <si>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</si>
  <si>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</si>
  <si>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</si>
  <si>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</si>
  <si>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</si>
  <si>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</si>
  <si>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</si>
  <si>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</si>
  <si>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</si>
  <si>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</si>
  <si>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</si>
  <si>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</si>
  <si>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</si>
  <si>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</si>
  <si>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</si>
  <si>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</si>
  <si>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</si>
  <si>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</si>
  <si>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</si>
  <si>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</si>
  <si>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</si>
  <si>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</si>
  <si>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</si>
  <si>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</si>
  <si>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</si>
  <si>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</si>
  <si>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</si>
  <si>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</si>
  <si>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</si>
  <si>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</si>
  <si>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</si>
  <si>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</si>
  <si>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</si>
  <si>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</si>
  <si>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</si>
  <si>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</si>
  <si>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</si>
  <si>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</si>
  <si>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</si>
  <si>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</si>
  <si>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</si>
  <si>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</si>
  <si>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</si>
  <si>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</si>
  <si>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</si>
  <si>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</si>
  <si>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</si>
  <si>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</si>
  <si>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</si>
  <si>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</si>
  <si>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</si>
  <si>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</si>
  <si>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</si>
  <si>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</si>
  <si>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</si>
  <si>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</si>
  <si>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</si>
  <si>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</si>
  <si>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</si>
  <si>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</si>
  <si>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</si>
  <si>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</si>
  <si>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</si>
  <si>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</si>
  <si>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</si>
  <si>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</si>
  <si>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</si>
  <si>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</si>
  <si>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</si>
  <si>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</si>
  <si>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</si>
  <si>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</si>
  <si>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</si>
  <si>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</si>
  <si>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</si>
  <si>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</si>
  <si>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</si>
  <si>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</si>
  <si>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</si>
  <si>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</si>
  <si>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</si>
  <si>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</si>
  <si>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</si>
  <si>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</si>
  <si>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</si>
  <si>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</si>
  <si>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</si>
  <si>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</si>
  <si>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</si>
  <si>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</si>
  <si>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</si>
  <si>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</si>
  <si>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</si>
  <si>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</si>
  <si>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</si>
  <si>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</si>
  <si>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</si>
  <si>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</si>
  <si>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</si>
  <si>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</si>
  <si>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</si>
  <si>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</si>
  <si>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</si>
  <si>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</si>
  <si>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</si>
  <si>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</si>
  <si>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</si>
  <si>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</si>
  <si>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</si>
  <si>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</si>
  <si>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</si>
  <si>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</si>
  <si>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</si>
  <si>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</si>
  <si>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</si>
  <si>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</si>
  <si>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</si>
  <si>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</si>
  <si>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</si>
  <si>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</si>
  <si>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</si>
  <si>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</si>
  <si>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</si>
  <si>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</si>
  <si>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</si>
  <si>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</si>
  <si>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</si>
  <si>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</si>
  <si>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</si>
  <si>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</si>
  <si>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</si>
  <si>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</si>
  <si>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</si>
  <si>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</si>
  <si>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</si>
  <si>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</si>
  <si>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</si>
  <si>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</si>
  <si>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</si>
  <si>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</si>
  <si>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</si>
  <si>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</si>
  <si>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</si>
  <si>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</si>
  <si>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</si>
  <si>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</si>
  <si>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</si>
  <si>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</si>
  <si>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</si>
  <si>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</si>
  <si>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</si>
  <si>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</si>
  <si>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</si>
  <si>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</si>
  <si>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</si>
  <si>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</si>
  <si>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</si>
  <si>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</si>
  <si>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</si>
  <si>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</si>
  <si>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</si>
  <si>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</si>
  <si>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</si>
  <si>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</si>
  <si>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</si>
  <si>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</si>
  <si>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</si>
  <si>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</si>
  <si>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</si>
  <si>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</si>
  <si>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</si>
  <si>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</si>
  <si>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</si>
  <si>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</si>
  <si>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</si>
  <si>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</si>
  <si>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</si>
  <si>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</si>
  <si>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</si>
  <si>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</si>
  <si>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</si>
  <si>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</si>
  <si>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</si>
  <si>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</si>
  <si>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</si>
  <si>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</si>
  <si>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</si>
  <si>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</si>
  <si>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</si>
  <si>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</si>
  <si>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</si>
  <si>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</si>
  <si>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</si>
  <si>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</si>
  <si>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</si>
  <si>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</si>
  <si>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</si>
  <si>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</si>
  <si>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</si>
  <si>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</si>
  <si>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</si>
  <si>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</si>
  <si>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</si>
  <si>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</si>
  <si>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</si>
  <si>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</si>
  <si>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</si>
  <si>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</si>
  <si>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</si>
  <si>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</si>
  <si>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</si>
  <si>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</si>
  <si>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</si>
  <si>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</si>
  <si>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</si>
  <si>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</si>
  <si>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</si>
  <si>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</si>
  <si>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</si>
  <si>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</si>
  <si>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</si>
  <si>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</si>
  <si>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</si>
  <si>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</si>
  <si>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</si>
  <si>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</si>
  <si>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</si>
  <si>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</si>
  <si>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</si>
  <si>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</si>
  <si>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</si>
  <si>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</si>
  <si>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</si>
  <si>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</si>
  <si>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</si>
  <si>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</si>
  <si>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</si>
  <si>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</si>
  <si>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</si>
  <si>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</si>
  <si>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</si>
  <si>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</si>
  <si>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</si>
  <si>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</si>
  <si>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</si>
  <si>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</si>
  <si>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</si>
  <si>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</si>
  <si>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</si>
  <si>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</si>
  <si>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</si>
  <si>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</si>
  <si>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</si>
  <si>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</si>
  <si>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</si>
  <si>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</si>
  <si>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</si>
  <si>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</si>
  <si>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</si>
  <si>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</si>
  <si>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</si>
  <si>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</si>
  <si>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</si>
  <si>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</si>
  <si>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</si>
  <si>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</si>
  <si>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</si>
  <si>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</si>
  <si>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</si>
  <si>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</si>
  <si>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</si>
  <si>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</si>
  <si>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</si>
  <si>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</si>
  <si>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</si>
  <si>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</si>
  <si>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</si>
  <si>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</si>
  <si>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</si>
  <si>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</si>
  <si>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</si>
  <si>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</si>
  <si>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</si>
  <si>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</si>
  <si>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</si>
  <si>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</si>
  <si>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</si>
  <si>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</si>
  <si>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</si>
  <si>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</si>
  <si>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</si>
  <si>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</si>
  <si>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</si>
  <si>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</si>
  <si>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</si>
  <si>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</si>
  <si>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</si>
  <si>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</si>
  <si>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</si>
  <si>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</si>
  <si>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</si>
  <si>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</si>
  <si>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</si>
  <si>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</si>
  <si>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</si>
  <si>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</si>
  <si>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</si>
  <si>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</si>
  <si>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</si>
  <si>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</si>
  <si>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</si>
  <si>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</si>
  <si>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</si>
  <si>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</si>
  <si>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</si>
  <si>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</si>
  <si>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</si>
  <si>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</si>
  <si>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</si>
  <si>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</si>
  <si>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</si>
  <si>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</si>
  <si>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</si>
  <si>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</si>
  <si>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</si>
  <si>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</si>
  <si>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</si>
  <si>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</si>
  <si>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</si>
  <si>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</si>
  <si>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</si>
  <si>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</si>
  <si>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</si>
  <si>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</si>
  <si>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</si>
  <si>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</si>
  <si>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</si>
  <si>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</si>
  <si>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</si>
  <si>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</si>
  <si>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</si>
  <si>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</si>
  <si>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</si>
  <si>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</si>
  <si>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</si>
  <si>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</si>
  <si>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</si>
  <si>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</si>
  <si>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</si>
  <si>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</si>
  <si>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</si>
  <si>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</si>
  <si>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</si>
  <si>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</si>
  <si>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</si>
  <si>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</si>
  <si>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</si>
  <si>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</si>
  <si>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</si>
  <si>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</si>
  <si>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</si>
  <si>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</si>
  <si>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</si>
  <si>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</si>
  <si>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</si>
  <si>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</si>
  <si>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</si>
  <si>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</si>
  <si>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</si>
  <si>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</si>
  <si>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</si>
  <si>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</si>
  <si>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</si>
  <si>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</si>
  <si>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</si>
  <si>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</si>
  <si>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</si>
  <si>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</si>
  <si>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</si>
  <si>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</si>
  <si>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</si>
  <si>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</si>
  <si>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</si>
  <si>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</si>
  <si>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</si>
  <si>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</si>
  <si>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</si>
  <si>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</si>
  <si>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</si>
  <si>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</si>
  <si>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</si>
  <si>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</si>
  <si>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</si>
  <si>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</si>
  <si>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</si>
  <si>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</si>
  <si>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</si>
  <si>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</si>
  <si>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</si>
  <si>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</si>
  <si>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</si>
  <si>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</si>
  <si>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</si>
  <si>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</si>
  <si>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</si>
  <si>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</si>
  <si>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</si>
  <si>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</si>
  <si>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</si>
  <si>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</si>
  <si>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</si>
  <si>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</si>
  <si>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</si>
  <si>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</si>
  <si>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</si>
  <si>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</si>
  <si>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</si>
  <si>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</si>
  <si>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</si>
  <si>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</si>
  <si>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</si>
  <si>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</si>
  <si>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</si>
  <si>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</si>
  <si>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</si>
  <si>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</si>
  <si>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</si>
  <si>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</si>
  <si>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</si>
  <si>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</si>
  <si>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</si>
  <si>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</si>
  <si>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</si>
  <si>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</si>
  <si>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</si>
  <si>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</si>
  <si>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</si>
  <si>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</si>
  <si>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</si>
  <si>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</si>
  <si>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</si>
  <si>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</si>
  <si>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</si>
  <si>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</si>
  <si>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</si>
  <si>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</si>
  <si>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</si>
  <si>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</si>
  <si>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</si>
  <si>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</si>
  <si>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</si>
  <si>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</si>
  <si>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</si>
  <si>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</si>
  <si>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</si>
  <si>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</si>
  <si>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</si>
  <si>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</si>
  <si>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</si>
  <si>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</si>
  <si>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</si>
  <si>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</si>
  <si>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</si>
  <si>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</si>
  <si>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</si>
  <si>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</si>
  <si>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</si>
  <si>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</si>
  <si>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</si>
  <si>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</si>
  <si>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</si>
  <si>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</si>
  <si>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</si>
  <si>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</si>
  <si>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</si>
  <si>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</si>
  <si>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</si>
  <si>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</si>
  <si>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</si>
  <si>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</si>
  <si>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</si>
  <si>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</si>
  <si>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</si>
  <si>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</si>
  <si>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</si>
  <si>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</si>
  <si>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</si>
  <si>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</si>
  <si>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</si>
  <si>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</si>
  <si>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</si>
  <si>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</si>
  <si>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</si>
  <si>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</si>
  <si>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</si>
  <si>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</si>
  <si>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</si>
  <si>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</si>
  <si>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</si>
  <si>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</si>
  <si>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</si>
  <si>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</si>
  <si>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</si>
  <si>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</si>
  <si>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</si>
  <si>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</si>
  <si>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</si>
  <si>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</si>
  <si>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</si>
  <si>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</si>
  <si>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</si>
  <si>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</si>
  <si>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</si>
  <si>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</si>
  <si>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</si>
  <si>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</si>
  <si>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</si>
  <si>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</si>
  <si>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</si>
  <si>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</si>
  <si>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</si>
  <si>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</si>
  <si>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</si>
  <si>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</si>
  <si>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</si>
  <si>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</si>
  <si>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</si>
  <si>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</si>
  <si>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</si>
  <si>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</si>
  <si>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</si>
  <si>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</si>
  <si>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</si>
  <si>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</si>
  <si>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</si>
  <si>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</si>
  <si>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</si>
  <si>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</si>
  <si>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</si>
  <si>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</si>
  <si>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</si>
  <si>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</si>
  <si>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</si>
  <si>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</si>
  <si>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</si>
  <si>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</si>
  <si>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</si>
  <si>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</si>
  <si>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</si>
  <si>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</si>
  <si>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</si>
  <si>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</si>
  <si>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</si>
  <si>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</si>
  <si>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</si>
  <si>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</si>
  <si>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</si>
  <si>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</si>
  <si>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</si>
  <si>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</si>
  <si>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</si>
  <si>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</si>
  <si>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</si>
  <si>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</si>
  <si>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</si>
  <si>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</si>
  <si>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</si>
  <si>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</si>
  <si>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</si>
  <si>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</si>
  <si>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</si>
  <si>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</si>
  <si>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</si>
  <si>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</si>
  <si>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</si>
  <si>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</si>
  <si>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</si>
  <si>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</si>
  <si>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</si>
  <si>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</si>
  <si>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</si>
  <si>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</si>
  <si>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</si>
  <si>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</si>
  <si>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</si>
  <si>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</si>
  <si>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</si>
  <si>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</si>
  <si>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</si>
  <si>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</si>
  <si>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</si>
  <si>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</si>
  <si>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</si>
  <si>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</si>
  <si>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</si>
  <si>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</si>
  <si>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</si>
  <si>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</si>
  <si>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</si>
  <si>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</si>
  <si>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</si>
  <si>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</si>
  <si>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</si>
  <si>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</si>
  <si>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</si>
  <si>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</si>
  <si>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</si>
  <si>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</si>
  <si>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</si>
  <si>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</si>
  <si>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</si>
  <si>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</si>
  <si>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</si>
  <si>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</si>
  <si>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</si>
  <si>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</si>
  <si>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</si>
  <si>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</si>
  <si>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</si>
  <si>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</si>
  <si>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</si>
  <si>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</si>
  <si>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</si>
  <si>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</si>
  <si>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</si>
  <si>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</si>
  <si>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</si>
  <si>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</si>
  <si>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</si>
  <si>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</si>
  <si>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</si>
  <si>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</si>
  <si>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</si>
  <si>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</si>
  <si>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</si>
  <si>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</si>
  <si>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</si>
  <si>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</si>
  <si>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</si>
  <si>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</si>
  <si>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</si>
  <si>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</si>
  <si>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</si>
  <si>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</si>
  <si>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</si>
  <si>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</si>
  <si>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</si>
  <si>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</si>
  <si>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</si>
  <si>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</si>
  <si>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</si>
  <si>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</si>
  <si>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</si>
  <si>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</si>
  <si>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</si>
  <si>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</si>
  <si>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</si>
  <si>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</si>
  <si>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</si>
  <si>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</si>
  <si>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</si>
  <si>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</si>
  <si>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</si>
  <si>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</si>
  <si>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</si>
  <si>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</si>
  <si>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</si>
  <si>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</si>
  <si>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</si>
  <si>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</si>
  <si>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</si>
  <si>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</si>
  <si>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</si>
  <si>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</si>
  <si>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</si>
  <si>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</si>
  <si>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</si>
  <si>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</si>
  <si>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</si>
  <si>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</si>
  <si>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</si>
  <si>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</si>
  <si>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</si>
  <si>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</si>
  <si>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</si>
  <si>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</si>
  <si>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</si>
  <si>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</si>
  <si>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</si>
  <si>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</si>
  <si>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</si>
  <si>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</si>
  <si>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</si>
  <si>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</si>
  <si>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</si>
  <si>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</si>
  <si>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</si>
  <si>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</si>
  <si>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</si>
  <si>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</si>
  <si>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</si>
  <si>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</si>
  <si>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</si>
  <si>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</si>
  <si>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</si>
  <si>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</si>
  <si>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</si>
  <si>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</si>
  <si>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</si>
  <si>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</si>
  <si>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</si>
  <si>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</si>
  <si>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</si>
  <si>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</si>
  <si>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</si>
  <si>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</si>
  <si>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</si>
  <si>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</si>
  <si>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</si>
  <si>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</si>
  <si>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</si>
  <si>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</si>
  <si>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</si>
  <si>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</si>
  <si>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</si>
  <si>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</si>
  <si>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</si>
  <si>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</si>
  <si>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</si>
  <si>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</si>
  <si>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</si>
  <si>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</si>
  <si>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</si>
  <si>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</si>
  <si>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</si>
  <si>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</si>
  <si>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</si>
  <si>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</si>
  <si>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</si>
  <si>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</si>
  <si>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</si>
  <si>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</si>
  <si>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</si>
  <si>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</si>
  <si>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</si>
  <si>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</si>
  <si>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</si>
  <si>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</si>
  <si>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</si>
  <si>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</si>
  <si>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</si>
  <si>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</si>
  <si>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</si>
  <si>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</si>
  <si>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</si>
  <si>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</si>
  <si>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</si>
  <si>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</si>
  <si>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</si>
  <si>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</si>
  <si>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</si>
  <si>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</si>
  <si>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</si>
  <si>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</si>
  <si>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</si>
  <si>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</si>
  <si>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</si>
  <si>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</si>
  <si>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</si>
  <si>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</si>
  <si>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</si>
  <si>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</si>
  <si>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</si>
  <si>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</si>
  <si>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</si>
  <si>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</si>
  <si>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</si>
  <si>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</si>
  <si>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</si>
  <si>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</si>
  <si>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</si>
  <si>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</si>
  <si>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</si>
  <si>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</si>
  <si>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</si>
  <si>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</si>
  <si>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</si>
  <si>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</si>
  <si>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</si>
  <si>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</si>
  <si>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</si>
  <si>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</si>
  <si>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</si>
  <si>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</si>
  <si>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</si>
  <si>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</si>
  <si>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</si>
  <si>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</si>
  <si>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</si>
  <si>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</si>
  <si>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</si>
  <si>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</si>
  <si>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</si>
  <si>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</si>
  <si>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</si>
  <si>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</si>
  <si>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</si>
  <si>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</si>
  <si>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</si>
  <si>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</si>
  <si>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</si>
  <si>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</si>
  <si>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</si>
  <si>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</si>
  <si>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</si>
  <si>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</si>
  <si>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</si>
  <si>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</si>
  <si>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</si>
  <si>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</si>
  <si>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</si>
  <si>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</si>
  <si>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</si>
  <si>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</si>
  <si>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</si>
  <si>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</si>
  <si>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</si>
  <si>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</si>
  <si>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</si>
  <si>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</si>
  <si>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</si>
  <si>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</si>
  <si>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</si>
  <si>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</si>
  <si>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</si>
  <si>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</si>
  <si>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</si>
  <si>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</si>
  <si>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</si>
  <si>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</si>
  <si>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</si>
  <si>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</si>
  <si>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</si>
  <si>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</si>
  <si>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</si>
  <si>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</si>
  <si>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</si>
  <si>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</si>
  <si>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</si>
  <si>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</si>
  <si>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</si>
  <si>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</si>
  <si>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</si>
  <si>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</si>
  <si>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</si>
  <si>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</si>
  <si>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</si>
  <si>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</si>
  <si>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</si>
  <si>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</si>
  <si>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</si>
  <si>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</si>
  <si>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</si>
  <si>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</si>
  <si>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</si>
  <si>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</si>
  <si>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</si>
  <si>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</si>
  <si>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</si>
  <si>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</si>
  <si>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</si>
  <si>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</si>
  <si>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</si>
  <si>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</si>
  <si>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</si>
  <si>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</si>
  <si>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</si>
  <si>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</si>
  <si>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</si>
  <si>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</si>
  <si>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</si>
  <si>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</si>
  <si>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</si>
  <si>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</si>
  <si>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</si>
  <si>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</si>
  <si>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</si>
  <si>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</si>
  <si>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</si>
  <si>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</si>
  <si>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</si>
  <si>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</si>
  <si>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</si>
  <si>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</si>
  <si>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</si>
  <si>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</si>
  <si>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</si>
  <si>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</si>
  <si>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</si>
  <si>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</si>
  <si>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</si>
  <si>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</si>
  <si>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</si>
  <si>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</si>
  <si>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</si>
  <si>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</si>
  <si>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</si>
  <si>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</si>
  <si>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</si>
  <si>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</si>
  <si>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</si>
  <si>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</si>
  <si>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</si>
  <si>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</si>
  <si>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</si>
  <si>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</si>
  <si>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</si>
  <si>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</si>
  <si>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</si>
  <si>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</si>
  <si>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</si>
  <si>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</si>
  <si>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</si>
  <si>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</si>
  <si>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</si>
  <si>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</si>
  <si>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</si>
  <si>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</si>
  <si>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</si>
  <si>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</si>
  <si>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</si>
  <si>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</si>
  <si>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</si>
  <si>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</si>
  <si>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</si>
  <si>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</si>
  <si>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</si>
  <si>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</si>
  <si>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</si>
  <si>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</si>
  <si>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</si>
  <si>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</si>
  <si>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</si>
  <si>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</si>
  <si>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</si>
  <si>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</si>
  <si>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</si>
  <si>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</si>
  <si>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</si>
  <si>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</si>
  <si>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</si>
  <si>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</si>
  <si>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</si>
  <si>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</si>
  <si>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</si>
  <si>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</si>
  <si>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</si>
  <si>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</si>
  <si>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</si>
  <si>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</si>
  <si>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</si>
  <si>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</si>
  <si>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</si>
  <si>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</si>
  <si>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</si>
  <si>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</si>
  <si>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</si>
  <si>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</si>
  <si>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</si>
  <si>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</si>
  <si>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</si>
  <si>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</si>
  <si>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</si>
  <si>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</si>
  <si>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</si>
  <si>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</si>
  <si>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</si>
  <si>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</si>
  <si>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</si>
  <si>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</si>
  <si>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</si>
  <si>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</si>
  <si>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</si>
  <si>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</si>
  <si>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</si>
  <si>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</si>
  <si>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</si>
  <si>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</si>
  <si>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</si>
  <si>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</si>
  <si>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</si>
  <si>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</si>
  <si>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</si>
  <si>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</si>
  <si>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</si>
  <si>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</si>
  <si>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</si>
  <si>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</si>
  <si>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</si>
  <si>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</si>
  <si>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</si>
  <si>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</si>
  <si>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</si>
  <si>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</si>
  <si>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</si>
  <si>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</si>
  <si>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</si>
  <si>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</si>
  <si>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</si>
  <si>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</si>
  <si>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</si>
  <si>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</si>
  <si>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</si>
  <si>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</si>
  <si>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</si>
  <si>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</si>
  <si>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</si>
  <si>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</si>
  <si>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</si>
  <si>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</si>
  <si>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</si>
  <si>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</si>
  <si>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</si>
  <si>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</si>
  <si>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</si>
  <si>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</si>
  <si>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</si>
  <si>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</si>
  <si>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</si>
  <si>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</si>
  <si>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</si>
  <si>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</si>
  <si>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</si>
  <si>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</si>
  <si>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</si>
  <si>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</si>
  <si>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</si>
  <si>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</si>
  <si>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</si>
  <si>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</si>
  <si>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</si>
  <si>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</si>
  <si>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</si>
  <si>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</si>
  <si>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</si>
  <si>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</si>
  <si>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</si>
  <si>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</si>
  <si>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</si>
  <si>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</si>
  <si>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</si>
  <si>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</si>
  <si>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</si>
  <si>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</si>
  <si>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</si>
  <si>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</si>
  <si>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</si>
  <si>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</si>
  <si>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</si>
  <si>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</si>
  <si>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</si>
  <si>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</si>
  <si>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</si>
  <si>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</si>
  <si>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</si>
  <si>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</si>
  <si>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</si>
  <si>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</si>
  <si>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</si>
  <si>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</si>
  <si>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</si>
  <si>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</si>
  <si>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</si>
  <si>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</si>
  <si>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</si>
  <si>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</si>
  <si>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</si>
  <si>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</si>
  <si>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</si>
  <si>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</si>
  <si>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</si>
  <si>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</si>
  <si>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</si>
  <si>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</si>
  <si>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</si>
  <si>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</si>
  <si>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</si>
  <si>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</si>
  <si>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</si>
  <si>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</si>
  <si>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</si>
  <si>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</si>
  <si>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</si>
  <si>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</si>
  <si>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</si>
  <si>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</si>
  <si>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</si>
  <si>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</si>
  <si>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</si>
  <si>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</si>
  <si>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</si>
  <si>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</si>
  <si>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</si>
  <si>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</si>
  <si>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</si>
  <si>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</si>
  <si>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</si>
  <si>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</si>
  <si>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</si>
  <si>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</si>
  <si>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</si>
  <si>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</si>
  <si>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</si>
  <si>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</si>
  <si>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</si>
  <si>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</si>
  <si>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</si>
  <si>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</si>
  <si>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</si>
  <si>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</si>
  <si>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</si>
  <si>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</si>
  <si>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</si>
  <si>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</si>
  <si>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</si>
  <si>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</si>
  <si>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</si>
  <si>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</si>
  <si>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</si>
  <si>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</si>
  <si>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</si>
  <si>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</si>
  <si>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</si>
  <si>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</si>
  <si>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</si>
  <si>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</si>
  <si>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</si>
  <si>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</si>
  <si>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</si>
  <si>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</si>
  <si>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</si>
  <si>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</si>
  <si>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</si>
  <si>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</si>
  <si>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</si>
  <si>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</si>
  <si>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</si>
  <si>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</si>
  <si>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</si>
  <si>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</si>
  <si>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</si>
  <si>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</si>
  <si>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</si>
  <si>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</si>
  <si>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</si>
  <si>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</si>
  <si>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</si>
  <si>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</si>
  <si>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</si>
  <si>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</si>
  <si>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</si>
  <si>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</si>
  <si>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</si>
  <si>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</si>
  <si>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</si>
  <si>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</si>
  <si>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</si>
  <si>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</si>
  <si>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</si>
  <si>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</si>
  <si>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</si>
  <si>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</si>
  <si>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</si>
  <si>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</si>
  <si>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</si>
  <si>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</si>
  <si>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</si>
  <si>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</si>
  <si>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</si>
  <si>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</si>
  <si>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</si>
  <si>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</si>
  <si>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</si>
  <si>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</si>
  <si>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</si>
  <si>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</si>
  <si>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</si>
  <si>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</si>
  <si>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</si>
  <si>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</si>
  <si>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</si>
  <si>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</si>
  <si>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</si>
  <si>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</si>
  <si>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</si>
  <si>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</si>
  <si>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</si>
  <si>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</si>
  <si>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</si>
  <si>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</si>
  <si>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</si>
  <si>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</si>
  <si>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</si>
  <si>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</si>
  <si>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</si>
  <si>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</si>
  <si>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</si>
  <si>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</si>
  <si>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</si>
  <si>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</si>
  <si>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</si>
  <si>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</si>
  <si>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</si>
  <si>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</si>
  <si>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</si>
  <si>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</si>
  <si>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</si>
  <si>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</si>
  <si>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</si>
  <si>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</si>
  <si>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</si>
  <si>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</si>
  <si>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</si>
  <si>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</si>
  <si>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</si>
  <si>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</si>
  <si>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</si>
  <si>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</si>
  <si>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</si>
  <si>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</si>
  <si>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</si>
  <si>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</si>
  <si>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</si>
  <si>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</si>
  <si>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</si>
  <si>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</si>
  <si>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</si>
  <si>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</si>
  <si>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</si>
  <si>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</si>
  <si>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</si>
  <si>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</si>
  <si>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</si>
  <si>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</si>
  <si>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</si>
  <si>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</si>
  <si>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</si>
  <si>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</si>
  <si>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</si>
  <si>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</si>
  <si>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</si>
  <si>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</si>
  <si>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</si>
  <si>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</si>
  <si>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</si>
  <si>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</si>
  <si>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</si>
  <si>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</si>
  <si>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</si>
  <si>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</si>
  <si>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</si>
  <si>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</si>
  <si>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</si>
  <si>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</si>
  <si>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</si>
  <si>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</si>
  <si>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</si>
  <si>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</si>
  <si>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</si>
  <si>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</si>
  <si>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</si>
  <si>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</si>
  <si>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</si>
  <si>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</si>
  <si>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</si>
  <si>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</si>
  <si>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</si>
  <si>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</si>
  <si>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</si>
  <si>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</si>
  <si>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</si>
  <si>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</si>
  <si>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</si>
  <si>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</si>
  <si>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</si>
  <si>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</si>
  <si>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</si>
  <si>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</si>
  <si>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</si>
  <si>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</si>
  <si>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</si>
  <si>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</si>
  <si>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</si>
  <si>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</si>
  <si>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</si>
  <si>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</si>
  <si>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</si>
  <si>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</si>
  <si>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</si>
  <si>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</si>
  <si>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</si>
  <si>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</si>
  <si>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</si>
  <si>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</si>
  <si>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</si>
  <si>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</si>
  <si>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</si>
  <si>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</si>
  <si>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</si>
  <si>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</si>
  <si>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</si>
  <si>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</si>
  <si>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</si>
  <si>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</si>
  <si>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</si>
  <si>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</si>
  <si>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</si>
  <si>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</si>
  <si>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</si>
  <si>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</si>
  <si>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</si>
  <si>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</si>
  <si>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</si>
  <si>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</si>
  <si>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</si>
  <si>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</si>
  <si>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</si>
  <si>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</si>
  <si>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</si>
  <si>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</si>
  <si>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</si>
  <si>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</si>
  <si>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</si>
  <si>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</si>
  <si>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</si>
  <si>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</si>
  <si>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</si>
  <si>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</si>
  <si>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</si>
  <si>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</si>
  <si>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</si>
  <si>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</si>
  <si>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</si>
  <si>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</si>
  <si>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</si>
  <si>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</si>
  <si>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</si>
  <si>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</si>
  <si>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</si>
  <si>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</si>
  <si>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</si>
  <si>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</si>
  <si>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</si>
  <si>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</si>
  <si>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</si>
  <si>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</si>
  <si>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</si>
  <si>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</si>
  <si>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</si>
  <si>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</si>
  <si>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</si>
  <si>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</si>
  <si>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</si>
  <si>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</si>
  <si>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</si>
  <si>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</si>
  <si>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</si>
  <si>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</si>
  <si>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</si>
  <si>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</si>
  <si>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</si>
  <si>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</si>
  <si>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</si>
  <si>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</si>
  <si>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</si>
  <si>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</si>
  <si>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</si>
  <si>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</si>
  <si>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</si>
  <si>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</si>
  <si>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</si>
  <si>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</si>
  <si>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</si>
  <si>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</si>
  <si>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</si>
  <si>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</si>
  <si>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</si>
  <si>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</si>
  <si>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</si>
  <si>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</si>
  <si>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</si>
  <si>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</si>
  <si>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</si>
  <si>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</si>
  <si>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</si>
  <si>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</si>
  <si>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</si>
  <si>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</si>
  <si>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</si>
  <si>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</si>
  <si>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</si>
  <si>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</si>
  <si>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</si>
  <si>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</si>
  <si>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</si>
  <si>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</si>
  <si>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</si>
  <si>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</si>
  <si>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</si>
  <si>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</si>
  <si>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</si>
  <si>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</si>
  <si>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</si>
  <si>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</si>
  <si>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</si>
  <si>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</si>
  <si>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</si>
  <si>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</si>
  <si>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</si>
  <si>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</si>
  <si>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</si>
  <si>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</si>
  <si>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</si>
  <si>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</si>
  <si>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</si>
  <si>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</si>
  <si>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</si>
  <si>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</si>
  <si>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</si>
  <si>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</si>
  <si>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</si>
  <si>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</si>
  <si>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</si>
  <si>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</si>
  <si>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</si>
  <si>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</si>
  <si>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</si>
  <si>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</si>
  <si>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</si>
  <si>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</si>
  <si>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</si>
  <si>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</si>
  <si>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</si>
  <si>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</si>
  <si>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</si>
  <si>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</si>
  <si>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</si>
  <si>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</si>
  <si>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</si>
  <si>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</si>
  <si>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</si>
  <si>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</si>
  <si>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</si>
  <si>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</si>
  <si>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</si>
  <si>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</si>
  <si>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</si>
  <si>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</si>
  <si>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</si>
  <si>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</si>
  <si>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</si>
  <si>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</si>
  <si>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</si>
  <si>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</si>
  <si>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</si>
  <si>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</si>
  <si>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</si>
  <si>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</si>
  <si>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</si>
  <si>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</si>
  <si>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</si>
  <si>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</si>
  <si>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</si>
  <si>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</si>
  <si>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</si>
  <si>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</si>
  <si>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</si>
  <si>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</si>
  <si>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</si>
  <si>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</si>
  <si>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</si>
  <si>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</si>
  <si>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</si>
  <si>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</si>
  <si>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</si>
  <si>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</si>
  <si>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</si>
  <si>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</si>
  <si>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</si>
  <si>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</si>
  <si>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</si>
  <si>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</si>
  <si>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</si>
  <si>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</si>
  <si>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</si>
  <si>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</si>
  <si>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</si>
  <si>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</si>
  <si>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</si>
  <si>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</si>
  <si>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</si>
  <si>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</si>
  <si>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</si>
  <si>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</si>
  <si>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</si>
  <si>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</si>
  <si>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</si>
  <si>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</si>
  <si>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</si>
  <si>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</si>
  <si>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</si>
  <si>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</si>
  <si>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</si>
  <si>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</si>
  <si>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</si>
  <si>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</si>
  <si>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</si>
  <si>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</si>
  <si>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</si>
  <si>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</si>
  <si>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</si>
  <si>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</si>
  <si>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</si>
  <si>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</si>
  <si>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</si>
  <si>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</si>
  <si>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</si>
  <si>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</si>
  <si>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</si>
  <si>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</si>
  <si>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</si>
  <si>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</si>
  <si>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</si>
  <si>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</si>
  <si>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</si>
  <si>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</si>
  <si>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</si>
  <si>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</si>
  <si>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</si>
  <si>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</si>
  <si>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</si>
  <si>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</si>
  <si>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</si>
  <si>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</si>
  <si>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</si>
  <si>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</si>
  <si>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</si>
  <si>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</si>
  <si>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</si>
  <si>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</si>
  <si>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</si>
  <si>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</si>
  <si>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</si>
  <si>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</si>
  <si>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</si>
  <si>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</si>
  <si>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</si>
  <si>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</si>
  <si>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</si>
  <si>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</si>
  <si>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</si>
  <si>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</si>
  <si>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</si>
  <si>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</si>
  <si>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</si>
  <si>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</si>
  <si>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</si>
  <si>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</si>
  <si>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</si>
  <si>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</si>
  <si>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</si>
  <si>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</si>
  <si>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</si>
  <si>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</si>
  <si>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</si>
  <si>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</si>
  <si>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</si>
  <si>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</si>
  <si>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</si>
  <si>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</si>
  <si>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</si>
  <si>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</si>
  <si>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</si>
  <si>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</si>
  <si>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</si>
  <si>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</si>
  <si>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</si>
  <si>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</si>
  <si>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</si>
  <si>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</si>
  <si>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</si>
  <si>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</si>
  <si>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</si>
  <si>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</si>
  <si>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</si>
  <si>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</si>
  <si>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</si>
  <si>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</si>
  <si>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</si>
  <si>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</si>
  <si>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</si>
  <si>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</si>
  <si>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</si>
  <si>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</si>
  <si>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</si>
  <si>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</si>
  <si>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</si>
  <si>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</si>
  <si>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</si>
  <si>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</si>
  <si>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</si>
  <si>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</si>
  <si>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</si>
  <si>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</si>
  <si>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</si>
  <si>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</si>
  <si>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</si>
  <si>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</si>
  <si>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</si>
  <si>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</si>
  <si>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</si>
  <si>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</si>
  <si>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</si>
  <si>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</si>
  <si>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</si>
  <si>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</si>
  <si>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</si>
  <si>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</si>
  <si>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</si>
  <si>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</si>
  <si>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</si>
  <si>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</si>
  <si>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</si>
  <si>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</si>
  <si>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</si>
  <si>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</si>
  <si>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</si>
  <si>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</si>
  <si>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</si>
  <si>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</si>
  <si>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</si>
  <si>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</si>
  <si>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</si>
  <si>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</si>
  <si>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</si>
  <si>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</si>
  <si>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</si>
  <si>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</si>
  <si>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</si>
  <si>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</si>
  <si>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</si>
  <si>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</si>
  <si>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</si>
  <si>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</si>
  <si>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</si>
  <si>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</si>
  <si>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</si>
  <si>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</si>
  <si>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</si>
  <si>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</si>
  <si>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</si>
  <si>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</si>
  <si>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</si>
  <si>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</si>
  <si>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</si>
  <si>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</si>
  <si>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</si>
  <si>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</si>
  <si>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</si>
  <si>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</si>
  <si>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</si>
  <si>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</si>
  <si>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</si>
  <si>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</si>
  <si>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</si>
  <si>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</si>
  <si>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</si>
  <si>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</si>
  <si>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</si>
  <si>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</si>
  <si>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</si>
  <si>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</si>
  <si>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</si>
  <si>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</si>
  <si>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</si>
  <si>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</si>
  <si>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</si>
  <si>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</si>
  <si>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</si>
  <si>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</si>
  <si>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</si>
  <si>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</si>
  <si>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</si>
  <si>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</si>
  <si>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</si>
  <si>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</si>
  <si>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</si>
  <si>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</si>
  <si>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</si>
  <si>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</si>
  <si>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</si>
  <si>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</si>
  <si>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</si>
  <si>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</si>
  <si>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</si>
  <si>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</si>
  <si>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</si>
  <si>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</si>
  <si>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</si>
  <si>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</si>
  <si>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</si>
  <si>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</si>
  <si>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</si>
  <si>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</si>
  <si>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</si>
  <si>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</si>
  <si>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</si>
  <si>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</si>
  <si>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</si>
  <si>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</si>
  <si>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</si>
  <si>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</si>
  <si>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</si>
  <si>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</si>
  <si>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</si>
  <si>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</si>
  <si>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</si>
  <si>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</si>
  <si>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</si>
  <si>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</si>
  <si>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</si>
  <si>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</si>
  <si>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</si>
  <si>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</si>
  <si>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</si>
  <si>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</si>
  <si>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</si>
  <si>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</si>
  <si>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</si>
  <si>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</si>
  <si>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</si>
  <si>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</si>
  <si>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</si>
  <si>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</si>
  <si>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</si>
  <si>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</si>
  <si>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</si>
  <si>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</si>
  <si>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</si>
  <si>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</si>
  <si>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</si>
  <si>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</si>
  <si>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</si>
  <si>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</si>
  <si>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</si>
  <si>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</si>
  <si>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</si>
  <si>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</si>
  <si>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</si>
  <si>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</si>
  <si>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</si>
  <si>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</si>
  <si>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</si>
  <si>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</si>
  <si>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</si>
  <si>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</si>
  <si>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</si>
  <si>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</si>
  <si>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</si>
  <si>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</si>
  <si>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</si>
  <si>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</si>
  <si>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</si>
  <si>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</si>
  <si>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</si>
  <si>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</si>
  <si>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</si>
  <si>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</si>
  <si>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</si>
  <si>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</si>
  <si>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</si>
  <si>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</si>
  <si>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</si>
  <si>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</si>
  <si>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</si>
  <si>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</si>
  <si>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</si>
  <si>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</si>
  <si>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</si>
  <si>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</si>
  <si>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</si>
  <si>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</si>
  <si>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</si>
  <si>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</si>
  <si>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</si>
  <si>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</si>
  <si>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</si>
  <si>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</si>
  <si>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</si>
  <si>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</si>
  <si>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</si>
  <si>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</si>
  <si>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</si>
  <si>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</si>
  <si>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</si>
  <si>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</si>
  <si>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</si>
  <si>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</si>
  <si>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</si>
  <si>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</si>
  <si>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</si>
  <si>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</si>
  <si>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</si>
  <si>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</si>
  <si>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</si>
  <si>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</si>
  <si>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</si>
  <si>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</si>
  <si>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</si>
  <si>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</si>
  <si>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</si>
  <si>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</si>
  <si>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</si>
  <si>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</si>
  <si>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</si>
  <si>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</si>
  <si>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</si>
  <si>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</si>
  <si>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</si>
  <si>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</si>
  <si>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</si>
  <si>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</si>
  <si>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</si>
  <si>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</si>
  <si>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</si>
  <si>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</si>
  <si>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</si>
  <si>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</si>
  <si>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</si>
  <si>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</si>
  <si>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</si>
  <si>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</si>
  <si>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</si>
  <si>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</si>
  <si>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</si>
  <si>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</si>
  <si>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</si>
  <si>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</si>
  <si>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</si>
  <si>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</si>
  <si>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</si>
  <si>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</si>
  <si>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</si>
  <si>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</si>
  <si>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</si>
  <si>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</si>
  <si>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</si>
  <si>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</si>
  <si>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</si>
  <si>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</si>
  <si>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</si>
  <si>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</si>
  <si>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</si>
  <si>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</si>
  <si>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</si>
  <si>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</si>
  <si>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</si>
  <si>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</si>
  <si>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</si>
  <si>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</si>
  <si>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</si>
  <si>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</si>
  <si>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</si>
  <si>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</si>
  <si>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</si>
  <si>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</si>
  <si>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</si>
  <si>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</si>
  <si>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</si>
  <si>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</si>
  <si>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</si>
  <si>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</si>
  <si>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</si>
  <si>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</si>
  <si>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</si>
  <si>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</si>
  <si>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</si>
  <si>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</si>
  <si>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</si>
  <si>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</si>
  <si>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</si>
  <si>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</si>
  <si>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</si>
  <si>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</si>
  <si>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</si>
  <si>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</si>
  <si>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</si>
  <si>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</si>
  <si>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</si>
  <si>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</si>
  <si>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</si>
  <si>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</si>
  <si>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</si>
  <si>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</si>
  <si>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</si>
  <si>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</si>
  <si>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</si>
  <si>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</si>
  <si>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</si>
  <si>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</si>
  <si>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</si>
  <si>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</si>
  <si>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</si>
  <si>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</si>
  <si>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</si>
  <si>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</si>
  <si>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</si>
  <si>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</si>
  <si>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</si>
  <si>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</si>
  <si>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</si>
  <si>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</si>
  <si>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</si>
  <si>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</si>
  <si>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</si>
  <si>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</si>
  <si>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</si>
  <si>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</si>
  <si>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</si>
  <si>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</si>
  <si>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</si>
  <si>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</si>
  <si>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</si>
  <si>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</si>
  <si>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</si>
  <si>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</si>
  <si>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</si>
  <si>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</si>
  <si>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</si>
  <si>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</si>
  <si>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</si>
  <si>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</si>
  <si>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</si>
  <si>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</si>
  <si>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</si>
  <si>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</si>
  <si>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</si>
  <si>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</si>
  <si>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</si>
  <si>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</si>
  <si>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</si>
  <si>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</si>
  <si>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</si>
  <si>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</si>
  <si>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</si>
  <si>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</si>
  <si>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</si>
  <si>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</si>
  <si>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</si>
  <si>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</si>
  <si>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</si>
  <si>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</si>
  <si>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</si>
  <si>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</si>
  <si>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</si>
  <si>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</si>
  <si>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</si>
  <si>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</si>
  <si>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</si>
  <si>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</si>
  <si>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</si>
  <si>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</si>
  <si>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</si>
  <si>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</si>
  <si>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</si>
  <si>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</si>
  <si>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</si>
  <si>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</si>
  <si>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</si>
  <si>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</si>
  <si>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</si>
  <si>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</si>
  <si>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</si>
  <si>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</si>
  <si>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</si>
  <si>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</si>
  <si>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</si>
  <si>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</si>
  <si>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</si>
  <si>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</si>
  <si>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</si>
  <si>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</si>
  <si>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</si>
  <si>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</si>
  <si>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</si>
  <si>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</si>
  <si>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</si>
  <si>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</si>
  <si>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</si>
  <si>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</si>
  <si>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</si>
  <si>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</si>
  <si>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</si>
  <si>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</si>
  <si>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</si>
  <si>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</si>
  <si>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</si>
  <si>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</si>
  <si>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</si>
  <si>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</si>
  <si>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</si>
  <si>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</si>
  <si>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</si>
  <si>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</si>
  <si>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</si>
  <si>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</si>
  <si>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</si>
  <si>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</si>
  <si>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</si>
  <si>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</si>
  <si>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</si>
  <si>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</si>
  <si>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</si>
  <si>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</si>
  <si>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</si>
  <si>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</si>
  <si>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</si>
  <si>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</si>
  <si>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</si>
  <si>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</si>
  <si>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</si>
  <si>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</si>
  <si>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</si>
  <si>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</si>
  <si>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</si>
  <si>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</si>
  <si>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</si>
  <si>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</si>
  <si>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</si>
  <si>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</si>
  <si>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</si>
  <si>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</si>
  <si>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</si>
  <si>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</si>
  <si>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</si>
  <si>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</si>
  <si>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</si>
  <si>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</si>
  <si>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</si>
  <si>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</si>
  <si>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</si>
  <si>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</si>
  <si>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</si>
  <si>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</si>
  <si>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</si>
  <si>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</si>
  <si>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</si>
  <si>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</si>
  <si>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</si>
  <si>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</si>
  <si>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</si>
  <si>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</si>
  <si>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</si>
  <si>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</si>
  <si>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</si>
  <si>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</si>
  <si>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</si>
  <si>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</si>
  <si>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</si>
  <si>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</si>
  <si>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</si>
  <si>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</si>
  <si>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</si>
  <si>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</si>
  <si>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</si>
  <si>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</si>
  <si>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</si>
  <si>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</si>
  <si>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</si>
  <si>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</si>
  <si>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</si>
  <si>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</si>
  <si>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</si>
  <si>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</si>
  <si>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</si>
  <si>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</si>
  <si>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</si>
  <si>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</si>
  <si>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</si>
  <si>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</si>
  <si>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</si>
  <si>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</si>
  <si>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</si>
  <si>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</si>
  <si>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</si>
  <si>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</si>
  <si>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</si>
  <si>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</si>
  <si>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</si>
  <si>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</si>
  <si>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</si>
  <si>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</si>
  <si>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</si>
  <si>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</si>
  <si>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</si>
  <si>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</si>
  <si>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</si>
  <si>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</si>
  <si>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</si>
  <si>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</si>
  <si>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</si>
  <si>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</si>
  <si>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</si>
  <si>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</si>
  <si>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</si>
  <si>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</si>
  <si>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</si>
  <si>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</si>
  <si>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</si>
  <si>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</si>
  <si>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</si>
  <si>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</si>
  <si>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</si>
  <si>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</si>
  <si>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</si>
  <si>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</si>
  <si>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</si>
  <si>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</si>
  <si>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</si>
  <si>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</si>
  <si>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</si>
  <si>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</si>
  <si>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</si>
  <si>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</si>
  <si>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</si>
  <si>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</si>
  <si>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</si>
  <si>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</si>
  <si>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</si>
  <si>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</si>
  <si>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</si>
  <si>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</si>
  <si>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</si>
  <si>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</si>
  <si>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</si>
  <si>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</si>
  <si>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</si>
  <si>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</si>
  <si>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</si>
  <si>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</si>
  <si>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</si>
  <si>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</si>
  <si>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</si>
  <si>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</si>
  <si>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</si>
  <si>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</si>
  <si>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</si>
  <si>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</si>
  <si>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</si>
  <si>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</si>
  <si>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</si>
  <si>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</si>
  <si>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</si>
  <si>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</si>
  <si>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</si>
  <si>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</si>
  <si>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</si>
  <si>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</si>
  <si>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</si>
  <si>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</si>
  <si>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</si>
  <si>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</si>
  <si>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</si>
  <si>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</si>
  <si>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</si>
  <si>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</si>
  <si>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</si>
  <si>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</si>
  <si>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</si>
  <si>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</si>
  <si>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</si>
  <si>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</si>
  <si>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</si>
  <si>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</si>
  <si>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</si>
  <si>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</si>
  <si>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</si>
  <si>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</si>
  <si>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</si>
  <si>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</si>
  <si>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</si>
  <si>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</si>
  <si>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</si>
  <si>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</si>
  <si>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</si>
  <si>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</si>
  <si>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</si>
  <si>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</si>
  <si>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</si>
  <si>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</si>
  <si>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</si>
  <si>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</si>
  <si>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</si>
  <si>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</si>
  <si>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</si>
  <si>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</si>
  <si>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</si>
  <si>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</si>
  <si>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</si>
  <si>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</si>
  <si>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</si>
  <si>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</si>
  <si>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</si>
  <si>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</si>
  <si>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</si>
  <si>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</si>
  <si>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</si>
  <si>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</si>
  <si>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</si>
  <si>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</si>
  <si>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</si>
  <si>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</si>
  <si>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</si>
  <si>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</si>
  <si>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</si>
  <si>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</si>
  <si>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</si>
  <si>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</si>
  <si>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</si>
  <si>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</si>
  <si>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</si>
  <si>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</si>
  <si>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</si>
  <si>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</si>
  <si>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</si>
  <si>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</si>
  <si>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</si>
  <si>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</si>
  <si>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</si>
  <si>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</si>
  <si>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</si>
  <si>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</si>
  <si>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</si>
  <si>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</si>
  <si>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</si>
  <si>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</si>
  <si>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</si>
  <si>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</si>
  <si>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</si>
  <si>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</si>
  <si>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</si>
  <si>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</si>
  <si>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</si>
  <si>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</si>
  <si>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</si>
  <si>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</si>
  <si>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</si>
  <si>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</si>
  <si>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</si>
  <si>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</si>
  <si>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</si>
  <si>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</si>
  <si>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</si>
  <si>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</si>
  <si>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</si>
  <si>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</si>
  <si>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</si>
  <si>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</si>
  <si>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</si>
  <si>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</si>
  <si>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</si>
  <si>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</si>
  <si>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</si>
  <si>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</si>
  <si>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</si>
  <si>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</si>
  <si>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</si>
  <si>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</si>
  <si>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</si>
  <si>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</si>
  <si>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</si>
  <si>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</si>
  <si>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</si>
  <si>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</si>
  <si>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</si>
  <si>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</si>
  <si>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</si>
  <si>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</si>
  <si>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</si>
  <si>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</si>
  <si>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</si>
  <si>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</si>
  <si>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</si>
  <si>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</si>
  <si>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</si>
  <si>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</si>
  <si>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</si>
  <si>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</si>
  <si>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</si>
  <si>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</si>
  <si>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</si>
  <si>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</si>
  <si>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</si>
  <si>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</si>
  <si>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</si>
  <si>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</si>
  <si>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</si>
  <si>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</si>
  <si>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</si>
  <si>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</si>
  <si>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</si>
  <si>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</si>
  <si>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</si>
  <si>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</si>
  <si>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</si>
  <si>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</si>
  <si>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</si>
  <si>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</si>
  <si>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</si>
  <si>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</si>
  <si>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</si>
  <si>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</si>
  <si>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</si>
  <si>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</si>
  <si>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</si>
  <si>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</si>
  <si>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</si>
  <si>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</si>
  <si>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</si>
  <si>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</si>
  <si>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</si>
  <si>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</si>
  <si>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</si>
  <si>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</si>
  <si>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</si>
  <si>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</si>
  <si>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</si>
  <si>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</si>
  <si>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</si>
  <si>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</si>
  <si>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</si>
  <si>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</si>
  <si>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</si>
  <si>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</si>
  <si>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</si>
  <si>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</si>
  <si>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</si>
  <si>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</si>
  <si>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</si>
  <si>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</si>
  <si>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</si>
  <si>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</si>
  <si>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</si>
  <si>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</si>
  <si>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</si>
  <si>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</si>
  <si>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</si>
  <si>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</si>
  <si>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</si>
  <si>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</si>
  <si>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</si>
  <si>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</si>
  <si>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</si>
  <si>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</si>
  <si>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</si>
  <si>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</si>
  <si>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</si>
  <si>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</si>
  <si>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</si>
  <si>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</si>
  <si>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</si>
  <si>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</si>
  <si>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</si>
  <si>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</si>
  <si>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</si>
  <si>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</si>
  <si>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</si>
  <si>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</si>
  <si>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</si>
  <si>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</si>
  <si>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</si>
  <si>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</si>
  <si>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</si>
  <si>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</si>
  <si>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</si>
  <si>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</si>
  <si>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</si>
  <si>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</si>
  <si>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</si>
  <si>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</si>
  <si>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</si>
  <si>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</si>
  <si>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</si>
  <si>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</si>
  <si>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</si>
  <si>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</si>
  <si>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</si>
  <si>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</si>
  <si>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</si>
  <si>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</si>
  <si>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</si>
  <si>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</si>
  <si>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</si>
  <si>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</si>
  <si>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</si>
  <si>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</si>
  <si>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</si>
  <si>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</si>
  <si>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</si>
  <si>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</si>
  <si>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</si>
  <si>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</si>
  <si>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</si>
  <si>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</si>
  <si>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</si>
  <si>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</si>
  <si>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</si>
  <si>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</si>
  <si>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</si>
  <si>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</si>
  <si>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</si>
  <si>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</si>
  <si>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</si>
  <si>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</si>
  <si>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</si>
  <si>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</si>
  <si>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</si>
  <si>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</si>
  <si>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</si>
  <si>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</si>
  <si>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</si>
  <si>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</si>
  <si>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</si>
  <si>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</si>
  <si>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</si>
  <si>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</si>
  <si>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</si>
  <si>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</si>
  <si>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</si>
  <si>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</si>
  <si>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</si>
  <si>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</si>
  <si>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</si>
  <si>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</si>
  <si>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</si>
  <si>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</si>
  <si>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</si>
  <si>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</si>
  <si>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</si>
  <si>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</si>
  <si>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</si>
  <si>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</si>
  <si>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</si>
  <si>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</si>
  <si>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</si>
  <si>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</si>
  <si>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</si>
  <si>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</si>
  <si>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</si>
  <si>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</si>
  <si>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</si>
  <si>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</si>
  <si>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</si>
  <si>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</si>
  <si>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</si>
  <si>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</si>
  <si>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</si>
  <si>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</si>
  <si>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</si>
  <si>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</si>
  <si>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</si>
  <si>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</si>
  <si>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</si>
  <si>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</si>
  <si>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</si>
  <si>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</si>
  <si>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</si>
  <si>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</si>
  <si>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</si>
  <si>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</si>
  <si>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</si>
  <si>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</si>
  <si>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</si>
  <si>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</si>
  <si>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</si>
  <si>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</si>
  <si>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</si>
  <si>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</si>
  <si>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</si>
  <si>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</si>
  <si>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</si>
  <si>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</si>
  <si>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</si>
  <si>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</si>
  <si>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</si>
  <si>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</si>
  <si>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</si>
  <si>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</si>
  <si>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</si>
  <si>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</si>
  <si>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</si>
  <si>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</si>
  <si>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</si>
  <si>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</si>
  <si>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</si>
  <si>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</si>
  <si>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</si>
  <si>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</si>
  <si>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</si>
  <si>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</si>
  <si>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</si>
  <si>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</si>
  <si>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</si>
  <si>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</si>
  <si>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</si>
  <si>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</si>
  <si>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</si>
  <si>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</si>
  <si>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</si>
  <si>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</si>
  <si>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</si>
  <si>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</si>
  <si>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</si>
  <si>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</si>
  <si>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</si>
  <si>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</si>
  <si>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</si>
  <si>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</si>
  <si>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</si>
  <si>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</si>
  <si>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</si>
  <si>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</si>
  <si>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</si>
  <si>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</si>
  <si>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</si>
  <si>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</si>
  <si>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</si>
  <si>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</si>
  <si>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</si>
  <si>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</si>
  <si>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</si>
  <si>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</si>
  <si>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</si>
  <si>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</si>
  <si>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</si>
  <si>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</si>
  <si>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</si>
  <si>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</si>
  <si>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</si>
  <si>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</si>
  <si>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</si>
  <si>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</si>
  <si>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</si>
  <si>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</si>
  <si>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</si>
  <si>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</si>
  <si>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</si>
  <si>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</si>
  <si>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</si>
  <si>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</si>
  <si>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</si>
  <si>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</si>
  <si>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</si>
  <si>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</si>
  <si>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</si>
  <si>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</si>
  <si>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</si>
  <si>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</si>
  <si>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</si>
  <si>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</si>
  <si>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</si>
  <si>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</si>
  <si>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</si>
  <si>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</si>
  <si>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</si>
  <si>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</si>
  <si>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</si>
  <si>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</si>
  <si>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</si>
  <si>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</si>
  <si>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</si>
  <si>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</si>
  <si>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</si>
  <si>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</si>
  <si>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</si>
  <si>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</si>
  <si>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</si>
  <si>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</si>
  <si>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</si>
  <si>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</si>
  <si>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</si>
  <si>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</si>
  <si>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</si>
  <si>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</si>
  <si>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</si>
  <si>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</si>
  <si>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</si>
  <si>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</si>
  <si>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</si>
  <si>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</si>
  <si>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</si>
  <si>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</si>
  <si>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</si>
  <si>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</si>
  <si>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</si>
  <si>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</si>
  <si>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</si>
  <si>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</si>
  <si>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</si>
  <si>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</si>
  <si>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</si>
  <si>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</si>
  <si>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</si>
  <si>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</si>
  <si>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</si>
  <si>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</si>
  <si>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</si>
  <si>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</si>
  <si>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</si>
  <si>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</si>
  <si>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</si>
  <si>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</si>
  <si>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</si>
  <si>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</si>
  <si>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</si>
  <si>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</si>
  <si>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</si>
  <si>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</si>
  <si>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</si>
  <si>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</si>
  <si>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</si>
  <si>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</si>
  <si>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</si>
  <si>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</si>
  <si>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</si>
  <si>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</si>
  <si>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</si>
  <si>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</si>
  <si>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</si>
  <si>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</si>
  <si>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</si>
  <si>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</si>
  <si>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</si>
  <si>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</si>
  <si>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</si>
  <si>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</si>
  <si>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</si>
  <si>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</si>
  <si>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</si>
  <si>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</si>
  <si>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</si>
  <si>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</si>
  <si>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</si>
  <si>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</si>
  <si>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</si>
  <si>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</si>
  <si>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</si>
  <si>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</si>
  <si>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</si>
  <si>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</si>
  <si>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</si>
  <si>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</si>
  <si>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</si>
  <si>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</si>
  <si>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</si>
  <si>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</si>
  <si>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</si>
  <si>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</si>
  <si>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</si>
  <si>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</si>
  <si>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</si>
  <si>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</si>
  <si>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</si>
  <si>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</si>
  <si>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</si>
  <si>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</si>
  <si>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</si>
  <si>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</si>
  <si>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</si>
  <si>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</si>
  <si>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</si>
  <si>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</si>
  <si>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</si>
  <si>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</si>
  <si>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</si>
  <si>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</si>
  <si>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</si>
  <si>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</si>
  <si>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</si>
  <si>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</si>
  <si>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</si>
  <si>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</si>
  <si>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</si>
  <si>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</si>
  <si>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</si>
  <si>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</si>
  <si>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</si>
  <si>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</si>
  <si>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</si>
  <si>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</si>
  <si>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</si>
  <si>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</si>
  <si>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</si>
  <si>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</si>
  <si>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</si>
  <si>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</si>
  <si>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</si>
  <si>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</si>
  <si>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</si>
  <si>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</si>
  <si>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</si>
  <si>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</si>
  <si>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</si>
  <si>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</si>
  <si>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</si>
  <si>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</si>
  <si>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</si>
  <si>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</si>
  <si>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</si>
  <si>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</si>
  <si>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</si>
  <si>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</si>
  <si>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</si>
  <si>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</si>
  <si>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</si>
  <si>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</si>
  <si>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</si>
  <si>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</si>
  <si>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</si>
  <si>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</si>
  <si>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</si>
  <si>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</si>
  <si>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</si>
  <si>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</si>
  <si>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</si>
  <si>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</si>
  <si>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</si>
  <si>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</si>
  <si>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</si>
  <si>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</si>
  <si>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</si>
  <si>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</si>
  <si>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</si>
  <si>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</si>
  <si>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</si>
  <si>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</si>
  <si>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</si>
  <si>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</si>
  <si>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</si>
  <si>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</si>
  <si>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</si>
  <si>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</si>
  <si>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</si>
  <si>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</si>
  <si>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</si>
  <si>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</si>
  <si>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</si>
  <si>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</si>
  <si>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</si>
  <si>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</si>
  <si>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</si>
  <si>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</si>
  <si>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</si>
  <si>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</si>
  <si>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</si>
  <si>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</si>
  <si>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</si>
  <si>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</si>
  <si>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</si>
  <si>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</si>
  <si>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</si>
  <si>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</si>
  <si>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</si>
  <si>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</si>
  <si>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</si>
  <si>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</si>
  <si>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</si>
  <si>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</si>
  <si>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</si>
  <si>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</si>
  <si>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</si>
  <si>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</si>
  <si>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</si>
  <si>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</si>
  <si>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</si>
  <si>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</si>
  <si>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</si>
  <si>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</si>
  <si>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</si>
  <si>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</si>
  <si>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</si>
  <si>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</si>
  <si>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</si>
  <si>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</si>
  <si>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</si>
  <si>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</si>
  <si>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</si>
  <si>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</si>
  <si>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</si>
  <si>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</si>
  <si>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</si>
  <si>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</si>
  <si>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</si>
  <si>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</si>
  <si>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</si>
  <si>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</si>
  <si>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</si>
  <si>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</si>
  <si>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</si>
  <si>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</si>
  <si>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</si>
  <si>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</si>
  <si>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</si>
  <si>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</si>
  <si>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</si>
  <si>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</si>
  <si>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</si>
  <si>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</si>
  <si>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</si>
  <si>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</si>
  <si>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</si>
  <si>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</si>
  <si>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</si>
  <si>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</si>
  <si>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</si>
  <si>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</si>
  <si>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</si>
  <si>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</si>
  <si>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</si>
  <si>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</si>
  <si>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</si>
  <si>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</si>
  <si>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</si>
  <si>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</si>
  <si>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</si>
  <si>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</si>
  <si>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</si>
  <si>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</si>
  <si>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</si>
  <si>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</si>
  <si>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</si>
  <si>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</si>
  <si>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</si>
  <si>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</si>
  <si>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</si>
  <si>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</si>
  <si>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</si>
  <si>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</si>
  <si>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</si>
  <si>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</si>
  <si>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</si>
  <si>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</si>
  <si>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</si>
  <si>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</si>
  <si>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</si>
  <si>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</si>
  <si>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</si>
  <si>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</si>
  <si>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</si>
  <si>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</si>
  <si>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</si>
  <si>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</si>
  <si>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</si>
  <si>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</si>
  <si>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</si>
  <si>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</si>
  <si>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</si>
  <si>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</si>
  <si>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</si>
  <si>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</si>
  <si>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</si>
  <si>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</si>
  <si>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</si>
  <si>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</si>
  <si>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</si>
  <si>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</si>
  <si>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</si>
  <si>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</si>
  <si>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</si>
  <si>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</si>
  <si>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</si>
  <si>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</si>
  <si>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</si>
  <si>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</si>
  <si>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</si>
  <si>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</si>
  <si>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</si>
  <si>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</si>
  <si>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</si>
  <si>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</si>
  <si>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</si>
  <si>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</si>
  <si>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</si>
  <si>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</si>
  <si>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</si>
  <si>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</si>
  <si>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</si>
  <si>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</si>
  <si>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</si>
  <si>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</si>
  <si>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</si>
  <si>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</si>
  <si>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</si>
  <si>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</si>
  <si>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</si>
  <si>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</si>
  <si>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</si>
  <si>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</si>
  <si>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</si>
  <si>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</si>
  <si>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</si>
  <si>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</si>
  <si>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</si>
  <si>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</si>
  <si>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</si>
  <si>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</si>
  <si>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</si>
  <si>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</si>
  <si>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</si>
  <si>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</si>
  <si>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</si>
  <si>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</si>
  <si>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</si>
  <si>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</si>
  <si>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</si>
  <si>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</si>
  <si>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</si>
  <si>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</si>
  <si>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</si>
  <si>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</si>
  <si>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</si>
  <si>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</si>
  <si>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</si>
  <si>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</si>
  <si>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</si>
  <si>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</si>
  <si>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</si>
  <si>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</si>
  <si>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</si>
  <si>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</si>
  <si>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</si>
  <si>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</si>
  <si>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</si>
  <si>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</si>
  <si>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</si>
  <si>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</si>
  <si>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</si>
  <si>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</si>
  <si>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</si>
  <si>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</si>
  <si>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</si>
  <si>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</si>
  <si>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</si>
  <si>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</si>
  <si>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</si>
  <si>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</si>
  <si>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</si>
  <si>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</si>
  <si>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</si>
  <si>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</si>
  <si>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</si>
  <si>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</si>
  <si>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</si>
  <si>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</si>
  <si>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</si>
  <si>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</si>
  <si>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</si>
  <si>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</si>
  <si>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</si>
  <si>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</si>
  <si>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</si>
  <si>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</si>
  <si>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</si>
  <si>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</si>
  <si>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</si>
  <si>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</si>
  <si>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</si>
  <si>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</si>
  <si>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</si>
  <si>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</si>
  <si>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</si>
  <si>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</si>
  <si>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</si>
  <si>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</si>
  <si>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</si>
  <si>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</si>
  <si>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</si>
  <si>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</si>
  <si>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</si>
  <si>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</si>
  <si>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</si>
  <si>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</si>
  <si>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</si>
  <si>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</si>
  <si>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</si>
  <si>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</si>
  <si>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</si>
  <si>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</si>
  <si>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</si>
  <si>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</si>
  <si>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</si>
  <si>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</si>
  <si>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</si>
  <si>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</si>
  <si>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</si>
  <si>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</si>
  <si>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</si>
  <si>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</si>
  <si>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</si>
  <si>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</si>
  <si>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</si>
  <si>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</si>
  <si>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</si>
  <si>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</si>
  <si>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</si>
  <si>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</si>
  <si>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</si>
  <si>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</si>
  <si>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</si>
  <si>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</si>
  <si>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</si>
  <si>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</si>
  <si>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</si>
  <si>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</si>
  <si>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</si>
  <si>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</si>
  <si>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</si>
  <si>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</si>
  <si>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</si>
  <si>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</si>
  <si>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</si>
  <si>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</si>
  <si>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</si>
  <si>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</si>
  <si>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</si>
  <si>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</si>
  <si>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</si>
  <si>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</si>
  <si>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</si>
  <si>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</si>
  <si>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</si>
  <si>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</si>
  <si>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</si>
  <si>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</si>
  <si>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</si>
  <si>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</si>
  <si>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</si>
  <si>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</si>
  <si>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</si>
  <si>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</si>
  <si>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</si>
  <si>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</si>
  <si>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</si>
  <si>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</si>
  <si>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</si>
  <si>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</si>
  <si>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</si>
  <si>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</si>
  <si>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</si>
  <si>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</si>
  <si>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</si>
  <si>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</si>
  <si>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</si>
  <si>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</si>
  <si>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</si>
  <si>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</si>
  <si>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</si>
  <si>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</si>
  <si>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</si>
  <si>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</si>
  <si>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</si>
  <si>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</si>
  <si>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</si>
  <si>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</si>
  <si>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</si>
  <si>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</si>
  <si>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</si>
  <si>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</si>
  <si>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</si>
  <si>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</si>
  <si>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</si>
  <si>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</si>
  <si>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</si>
  <si>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</si>
  <si>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</si>
  <si>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</si>
  <si>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</si>
  <si>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</si>
  <si>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</si>
  <si>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</si>
  <si>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</si>
  <si>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</si>
  <si>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</si>
  <si>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</si>
  <si>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</si>
  <si>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</si>
  <si>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</si>
  <si>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</si>
  <si>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</si>
  <si>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</si>
  <si>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</si>
  <si>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</si>
  <si>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</si>
  <si>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</si>
  <si>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</si>
  <si>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</si>
  <si>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</si>
  <si>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</si>
  <si>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</si>
  <si>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</si>
  <si>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</si>
  <si>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</si>
  <si>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</si>
  <si>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</si>
  <si>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</si>
  <si>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</si>
  <si>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</si>
  <si>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</si>
  <si>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</si>
  <si>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</si>
  <si>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</si>
  <si>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</si>
  <si>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</si>
  <si>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</si>
  <si>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</si>
  <si>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</si>
  <si>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</si>
  <si>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</si>
  <si>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</si>
  <si>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</si>
  <si>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</si>
  <si>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</si>
  <si>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</si>
  <si>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</si>
  <si>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</si>
  <si>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</si>
  <si>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</si>
  <si>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</si>
  <si>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</si>
  <si>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</si>
  <si>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</si>
  <si>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</si>
  <si>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</si>
  <si>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</si>
  <si>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</si>
  <si>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</si>
  <si>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</si>
  <si>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</si>
  <si>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</si>
  <si>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</si>
  <si>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</si>
  <si>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</si>
  <si>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</si>
  <si>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</si>
  <si>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</si>
  <si>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</si>
  <si>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</si>
  <si>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</si>
  <si>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</si>
  <si>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</si>
  <si>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</si>
  <si>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</si>
  <si>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</si>
  <si>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</si>
  <si>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</si>
  <si>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</si>
  <si>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</si>
  <si>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</si>
  <si>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</si>
  <si>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</si>
  <si>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</si>
  <si>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</si>
  <si>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</si>
  <si>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</si>
  <si>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</si>
  <si>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</si>
  <si>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</si>
  <si>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</si>
  <si>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</si>
  <si>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</si>
  <si>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</si>
  <si>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</si>
  <si>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</si>
  <si>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</si>
  <si>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</si>
  <si>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</si>
  <si>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</si>
  <si>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</si>
  <si>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</si>
  <si>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</si>
  <si>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</si>
  <si>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</si>
  <si>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</si>
  <si>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</si>
  <si>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</si>
  <si>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</si>
  <si>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</si>
  <si>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</si>
  <si>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</si>
  <si>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</si>
  <si>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</si>
  <si>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</si>
  <si>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</si>
  <si>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</si>
  <si>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</si>
  <si>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</si>
  <si>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</si>
  <si>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</si>
  <si>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</si>
  <si>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</si>
  <si>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</si>
  <si>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</si>
  <si>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</si>
  <si>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</si>
  <si>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</si>
  <si>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</si>
  <si>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</si>
  <si>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</si>
  <si>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</si>
  <si>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</si>
  <si>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</si>
  <si>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</si>
  <si>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</si>
  <si>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</si>
  <si>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</si>
  <si>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</si>
  <si>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</si>
  <si>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</si>
  <si>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</si>
  <si>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</si>
  <si>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</si>
  <si>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</si>
  <si>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</si>
  <si>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</si>
  <si>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</si>
  <si>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</si>
  <si>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</si>
  <si>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</si>
  <si>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</si>
  <si>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</si>
  <si>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</si>
  <si>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</si>
  <si>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</si>
  <si>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</si>
  <si>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</si>
  <si>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</si>
  <si>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</si>
  <si>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</si>
  <si>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</si>
  <si>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</si>
  <si>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</si>
  <si>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</si>
  <si>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</si>
  <si>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</si>
  <si>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</si>
  <si>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</si>
  <si>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</si>
  <si>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</si>
  <si>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</si>
  <si>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</si>
  <si>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</si>
  <si>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</si>
  <si>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</si>
  <si>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</si>
  <si>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</si>
  <si>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</si>
  <si>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</si>
  <si>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</si>
  <si>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</si>
  <si>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</si>
  <si>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</si>
  <si>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</si>
  <si>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</si>
  <si>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</si>
  <si>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</si>
  <si>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</si>
  <si>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</si>
  <si>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</si>
  <si>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</si>
  <si>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</si>
  <si>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</si>
  <si>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</si>
  <si>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</si>
  <si>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</si>
  <si>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</si>
  <si>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</si>
  <si>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</si>
  <si>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</si>
  <si>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</si>
  <si>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</si>
  <si>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</si>
  <si>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</si>
  <si>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</si>
  <si>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</si>
  <si>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</si>
  <si>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</si>
  <si>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</si>
  <si>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</si>
  <si>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</si>
  <si>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</si>
  <si>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</si>
  <si>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</si>
  <si>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</si>
  <si>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</si>
  <si>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</si>
  <si>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</si>
  <si>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</si>
  <si>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</si>
  <si>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</si>
  <si>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</si>
  <si>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</si>
  <si>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</si>
  <si>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</si>
  <si>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</si>
  <si>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</si>
  <si>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</si>
  <si>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</si>
  <si>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</si>
  <si>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</si>
  <si>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</si>
  <si>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</si>
  <si>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</si>
  <si>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</si>
  <si>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</si>
  <si>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</si>
  <si>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</si>
  <si>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</si>
  <si>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</si>
  <si>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</si>
  <si>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</si>
  <si>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</si>
  <si>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</si>
  <si>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</si>
  <si>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</si>
  <si>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</si>
  <si>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</si>
  <si>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</si>
  <si>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</si>
  <si>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</si>
  <si>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</si>
  <si>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</si>
  <si>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</si>
  <si>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</si>
  <si>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</si>
  <si>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</si>
  <si>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</si>
  <si>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</si>
  <si>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</si>
  <si>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</si>
  <si>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</si>
  <si>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</si>
  <si>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</si>
  <si>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</si>
  <si>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</si>
  <si>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</si>
  <si>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</si>
  <si>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</si>
  <si>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</si>
  <si>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</si>
  <si>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</si>
  <si>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</si>
  <si>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</si>
  <si>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</si>
  <si>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</si>
  <si>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</si>
  <si>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</si>
  <si>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</si>
  <si>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</si>
  <si>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</si>
  <si>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</si>
  <si>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</si>
  <si>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</si>
  <si>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</si>
  <si>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</si>
  <si>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</si>
  <si>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</si>
  <si>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</si>
  <si>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</si>
  <si>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</si>
  <si>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</si>
  <si>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</si>
  <si>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</si>
  <si>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</si>
  <si>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</si>
  <si>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</si>
  <si>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</si>
  <si>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</si>
  <si>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</si>
  <si>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</si>
  <si>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</si>
  <si>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</si>
  <si>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</si>
  <si>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</si>
  <si>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</si>
  <si>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</si>
  <si>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</si>
  <si>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</si>
  <si>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</si>
  <si>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</si>
  <si>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</si>
  <si>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</si>
  <si>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</si>
  <si>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</si>
  <si>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</si>
  <si>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</si>
  <si>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</si>
  <si>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</si>
  <si>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</si>
  <si>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</si>
  <si>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</si>
  <si>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</si>
  <si>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</si>
  <si>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</si>
  <si>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</si>
  <si>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</si>
  <si>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</si>
  <si>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</si>
  <si>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</si>
  <si>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</si>
  <si>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</si>
  <si>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</si>
  <si>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</si>
  <si>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</si>
  <si>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</si>
  <si>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</si>
  <si>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</si>
  <si>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</si>
  <si>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</si>
  <si>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</si>
  <si>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</si>
  <si>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</si>
  <si>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</si>
  <si>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</si>
  <si>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</si>
  <si>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</si>
  <si>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</si>
  <si>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</si>
  <si>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</si>
  <si>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</si>
  <si>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</si>
  <si>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</si>
  <si>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</si>
  <si>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</si>
  <si>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</si>
  <si>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</si>
  <si>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</si>
  <si>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</si>
  <si>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</si>
  <si>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</si>
  <si>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</si>
  <si>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</si>
  <si>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</si>
  <si>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</si>
  <si>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</si>
  <si>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</si>
  <si>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</si>
  <si>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</si>
  <si>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</si>
  <si>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</si>
  <si>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</si>
  <si>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</si>
  <si>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</si>
  <si>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</si>
  <si>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</si>
  <si>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</si>
  <si>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</si>
  <si>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</si>
  <si>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</si>
  <si>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</si>
  <si>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</si>
  <si>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</si>
  <si>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</si>
  <si>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</si>
  <si>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</si>
  <si>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</si>
  <si>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</si>
  <si>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</si>
  <si>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</si>
  <si>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</si>
  <si>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</si>
  <si>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</si>
  <si>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</si>
  <si>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</si>
  <si>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</si>
  <si>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</si>
  <si>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</si>
  <si>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</si>
  <si>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</si>
  <si>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</si>
  <si>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</si>
  <si>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</si>
  <si>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</si>
  <si>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</si>
  <si>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</si>
  <si>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</si>
  <si>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</si>
  <si>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</si>
  <si>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</si>
  <si>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</si>
  <si>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</si>
  <si>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</si>
  <si>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</si>
  <si>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</si>
  <si>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</si>
  <si>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</si>
  <si>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</si>
  <si>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</si>
  <si>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</si>
  <si>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</si>
  <si>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</si>
  <si>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</si>
  <si>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</si>
  <si>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</si>
  <si>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</si>
  <si>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</si>
  <si>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</si>
  <si>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</si>
  <si>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</si>
  <si>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</si>
  <si>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</si>
  <si>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</si>
  <si>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</si>
  <si>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</si>
  <si>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</si>
  <si>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</si>
  <si>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</si>
  <si>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</si>
  <si>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</si>
  <si>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</si>
  <si>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</si>
  <si>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</si>
  <si>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</si>
  <si>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</si>
  <si>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</si>
  <si>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</si>
  <si>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</si>
  <si>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</si>
  <si>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</si>
  <si>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</si>
  <si>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</si>
  <si>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</si>
  <si>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</si>
  <si>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</si>
  <si>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</si>
  <si>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</si>
  <si>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</si>
  <si>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</si>
  <si>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</si>
  <si>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</si>
  <si>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</si>
  <si>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</si>
  <si>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</si>
  <si>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</si>
  <si>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</si>
  <si>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</si>
  <si>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</si>
  <si>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</si>
  <si>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</si>
  <si>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</si>
  <si>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</si>
  <si>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</si>
  <si>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</si>
  <si>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</si>
  <si>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</si>
  <si>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</si>
  <si>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</si>
  <si>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</si>
  <si>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</si>
  <si>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</si>
  <si>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</si>
  <si>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</si>
  <si>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</si>
  <si>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</si>
  <si>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</si>
  <si>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</si>
  <si>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</si>
  <si>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</si>
  <si>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</si>
  <si>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</si>
  <si>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</si>
  <si>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</si>
  <si>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</si>
  <si>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</si>
  <si>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</si>
  <si>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</si>
  <si>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</si>
  <si>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</si>
  <si>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</si>
  <si>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</si>
  <si>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</si>
  <si>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</si>
  <si>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</si>
  <si>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</si>
  <si>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</si>
  <si>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</si>
  <si>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</si>
  <si>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</si>
  <si>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</si>
  <si>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</si>
  <si>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</si>
  <si>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</si>
  <si>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</si>
  <si>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</si>
  <si>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</si>
  <si>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</si>
  <si>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</si>
  <si>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</si>
  <si>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</si>
  <si>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</si>
  <si>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</si>
  <si>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</si>
  <si>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</si>
  <si>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</si>
  <si>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</si>
  <si>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</si>
  <si>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</si>
  <si>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</si>
  <si>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</si>
  <si>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</si>
  <si>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</si>
  <si>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</si>
  <si>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</si>
  <si>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</si>
  <si>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</si>
  <si>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</si>
  <si>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</si>
  <si>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</si>
  <si>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</si>
  <si>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</si>
  <si>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</si>
  <si>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</si>
  <si>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</si>
  <si>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</si>
  <si>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</si>
  <si>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</si>
  <si>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</si>
  <si>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</si>
  <si>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</si>
  <si>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</si>
  <si>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</si>
  <si>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</si>
  <si>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</si>
  <si>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</si>
  <si>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</si>
  <si>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</si>
  <si>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</si>
  <si>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</si>
  <si>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</si>
  <si>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</si>
  <si>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</si>
  <si>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</si>
  <si>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</si>
  <si>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</si>
  <si>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</si>
  <si>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</si>
  <si>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</si>
  <si>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</si>
  <si>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</si>
  <si>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</si>
  <si>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</si>
  <si>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</si>
  <si>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</si>
  <si>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</si>
  <si>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</si>
  <si>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</si>
  <si>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</si>
  <si>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</si>
  <si>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</si>
  <si>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</si>
  <si>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</si>
  <si>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</si>
  <si>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</si>
  <si>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</si>
  <si>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</si>
  <si>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</si>
  <si>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</si>
  <si>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</si>
  <si>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</si>
  <si>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</si>
  <si>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</si>
  <si>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</si>
  <si>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</si>
  <si>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</si>
  <si>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</si>
  <si>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</si>
  <si>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</si>
  <si>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</si>
  <si>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</si>
  <si>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</si>
  <si>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</si>
  <si>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</si>
  <si>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</si>
  <si>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</si>
  <si>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</si>
  <si>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</si>
  <si>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</si>
  <si>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</si>
  <si>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</si>
  <si>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</si>
  <si>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</si>
  <si>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</si>
  <si>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</si>
  <si>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</si>
  <si>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</si>
  <si>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</si>
  <si>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</si>
  <si>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</si>
  <si>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</si>
  <si>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</si>
  <si>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</si>
  <si>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</si>
  <si>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</si>
  <si>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</si>
  <si>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</si>
  <si>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</si>
  <si>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</si>
  <si>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</si>
  <si>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</si>
  <si>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</si>
  <si>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</si>
  <si>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</si>
  <si>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</si>
  <si>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</si>
  <si>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</si>
  <si>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</si>
  <si>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</si>
  <si>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</si>
  <si>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</si>
  <si>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</si>
  <si>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</si>
  <si>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</si>
  <si>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</si>
  <si>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</si>
  <si>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</si>
  <si>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</si>
  <si>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</si>
  <si>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</si>
  <si>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</si>
  <si>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</si>
  <si>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</si>
  <si>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</si>
  <si>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</si>
  <si>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</si>
  <si>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</si>
  <si>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</si>
  <si>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</si>
  <si>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</si>
  <si>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</si>
  <si>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</si>
  <si>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</si>
  <si>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</si>
  <si>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</si>
  <si>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</si>
  <si>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</si>
  <si>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</si>
  <si>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</si>
  <si>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</si>
  <si>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</si>
  <si>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</si>
  <si>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</si>
  <si>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</si>
  <si>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</si>
  <si>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</si>
  <si>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</si>
  <si>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</si>
  <si>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</si>
  <si>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</si>
  <si>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</si>
  <si>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</si>
  <si>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</si>
  <si>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</si>
  <si>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</si>
  <si>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</si>
  <si>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</si>
  <si>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</si>
  <si>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</si>
  <si>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</si>
  <si>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</si>
  <si>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</si>
  <si>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</si>
  <si>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</si>
  <si>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</si>
  <si>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</si>
  <si>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</si>
  <si>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</si>
  <si>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</si>
  <si>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</si>
  <si>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</si>
  <si>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</si>
  <si>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</si>
  <si>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</si>
  <si>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</si>
  <si>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</si>
  <si>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</si>
  <si>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</si>
  <si>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</si>
  <si>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</si>
  <si>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</si>
  <si>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</si>
  <si>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</si>
  <si>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</si>
  <si>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</si>
  <si>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</si>
  <si>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</si>
  <si>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</si>
  <si>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</si>
  <si>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</si>
  <si>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</si>
  <si>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</si>
  <si>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</si>
  <si>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</si>
  <si>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</si>
  <si>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</si>
  <si>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</si>
  <si>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</si>
  <si>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</si>
  <si>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</si>
  <si>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</si>
  <si>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</si>
  <si>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</si>
  <si>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</si>
  <si>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</si>
  <si>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</si>
  <si>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</si>
  <si>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</si>
  <si>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</si>
  <si>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</si>
  <si>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</si>
  <si>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</si>
  <si>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</si>
  <si>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</si>
  <si>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</si>
  <si>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</si>
  <si>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</si>
  <si>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</si>
  <si>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</si>
  <si>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</si>
  <si>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</si>
  <si>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</si>
  <si>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</si>
  <si>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</si>
  <si>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</si>
  <si>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</si>
  <si>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</si>
  <si>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</si>
  <si>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</si>
  <si>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</si>
  <si>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</si>
  <si>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</si>
  <si>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</si>
  <si>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</si>
  <si>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</si>
  <si>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</si>
  <si>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</si>
  <si>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</si>
  <si>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</si>
  <si>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</si>
  <si>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</si>
  <si>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</si>
  <si>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</si>
  <si>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</si>
  <si>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</si>
  <si>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</si>
  <si>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</si>
  <si>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</si>
  <si>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</si>
  <si>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</si>
  <si>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</si>
  <si>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</si>
  <si>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</si>
  <si>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</si>
  <si>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</si>
  <si>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</si>
  <si>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</si>
  <si>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</si>
  <si>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</si>
  <si>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</si>
  <si>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</si>
  <si>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</si>
  <si>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</si>
  <si>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</si>
  <si>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</si>
  <si>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</si>
  <si>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</si>
  <si>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</si>
  <si>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</si>
  <si>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</si>
  <si>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</si>
  <si>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</si>
  <si>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</si>
  <si>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</si>
  <si>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</si>
  <si>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</si>
  <si>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</si>
  <si>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</si>
  <si>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</si>
  <si>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</si>
  <si>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</si>
  <si>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</si>
  <si>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</si>
  <si>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</si>
  <si>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</si>
  <si>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</si>
  <si>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</si>
  <si>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</si>
  <si>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</si>
  <si>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</si>
  <si>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</si>
  <si>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</si>
  <si>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</si>
  <si>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</si>
  <si>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</si>
  <si>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</si>
  <si>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</si>
  <si>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</si>
  <si>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</si>
  <si>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</si>
  <si>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</si>
  <si>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</si>
  <si>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</si>
  <si>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</si>
  <si>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</si>
  <si>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</si>
  <si>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</si>
  <si>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</si>
  <si>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</si>
  <si>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</si>
  <si>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</si>
  <si>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</si>
  <si>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</si>
  <si>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</si>
  <si>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</si>
  <si>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</si>
  <si>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</si>
  <si>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</si>
  <si>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</si>
  <si>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</si>
  <si>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</si>
  <si>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</si>
  <si>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</si>
  <si>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</si>
  <si>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</si>
  <si>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</si>
  <si>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</si>
  <si>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</si>
  <si>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</si>
  <si>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</si>
  <si>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</si>
  <si>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</si>
  <si>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</si>
  <si>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</si>
  <si>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</si>
  <si>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</si>
  <si>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</si>
  <si>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</si>
  <si>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</si>
  <si>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</si>
  <si>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</si>
  <si>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</si>
  <si>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</si>
  <si>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</si>
  <si>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</si>
  <si>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</si>
  <si>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</si>
  <si>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</si>
  <si>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</si>
  <si>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</si>
  <si>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</si>
  <si>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</si>
  <si>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</si>
  <si>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</si>
  <si>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</si>
  <si>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</si>
  <si>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</si>
  <si>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</si>
  <si>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</si>
  <si>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</si>
  <si>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</si>
  <si>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</si>
  <si>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</si>
  <si>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</si>
  <si>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</si>
  <si>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</si>
  <si>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</si>
  <si>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</si>
  <si>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</si>
  <si>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</si>
  <si>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</si>
  <si>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</si>
  <si>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</si>
  <si>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</si>
  <si>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</si>
  <si>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</si>
  <si>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</si>
  <si>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</si>
  <si>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</si>
  <si>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</si>
  <si>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</si>
  <si>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</si>
  <si>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</si>
  <si>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</si>
  <si>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</si>
  <si>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</si>
  <si>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</si>
  <si>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</si>
  <si>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</si>
  <si>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</si>
  <si>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</si>
  <si>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</si>
  <si>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</si>
  <si>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</si>
  <si>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</si>
  <si>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</si>
  <si>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</si>
  <si>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</si>
  <si>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</si>
  <si>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</si>
  <si>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</si>
  <si>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</si>
  <si>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</si>
  <si>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</si>
  <si>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</si>
  <si>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</si>
  <si>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</si>
  <si>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</si>
  <si>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</si>
  <si>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</si>
  <si>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</si>
  <si>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</si>
  <si>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</si>
  <si>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</si>
  <si>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</si>
  <si>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</si>
  <si>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</si>
  <si>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</si>
  <si>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</si>
  <si>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</si>
  <si>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</si>
  <si>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</si>
  <si>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</si>
  <si>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</si>
  <si>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</si>
  <si>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</si>
  <si>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</si>
  <si>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</si>
  <si>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</si>
  <si>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</si>
  <si>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</si>
  <si>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</si>
  <si>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</si>
  <si>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</si>
  <si>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</si>
  <si>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</si>
  <si>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</si>
  <si>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</si>
  <si>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</si>
  <si>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</si>
  <si>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</si>
  <si>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</si>
  <si>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</si>
  <si>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</si>
  <si>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</si>
  <si>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</si>
  <si>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</si>
  <si>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</si>
  <si>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</si>
  <si>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</si>
  <si>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</si>
  <si>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</si>
  <si>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</si>
  <si>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</si>
  <si>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</si>
  <si>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</si>
  <si>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</si>
  <si>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</si>
  <si>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</si>
  <si>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</si>
  <si>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</si>
  <si>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</si>
  <si>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</si>
  <si>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</si>
  <si>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</si>
  <si>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</si>
  <si>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</si>
  <si>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</si>
  <si>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</si>
  <si>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</si>
  <si>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</si>
  <si>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</si>
  <si>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</si>
  <si>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</si>
  <si>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</si>
  <si>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</si>
  <si>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</si>
  <si>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</si>
  <si>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</si>
  <si>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</si>
  <si>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</si>
  <si>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</si>
  <si>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</si>
  <si>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</si>
  <si>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</si>
  <si>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</si>
  <si>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</si>
  <si>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</si>
  <si>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</si>
  <si>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</si>
  <si>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</si>
  <si>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</si>
  <si>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</si>
  <si>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</si>
  <si>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</si>
  <si>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</si>
  <si>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</si>
  <si>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</si>
  <si>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</si>
  <si>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</si>
  <si>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</si>
  <si>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</si>
  <si>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</si>
  <si>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</si>
  <si>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</si>
  <si>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</si>
  <si>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</si>
  <si>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</si>
  <si>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</si>
  <si>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</si>
  <si>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</si>
  <si>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</si>
  <si>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</si>
  <si>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</si>
  <si>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</si>
  <si>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</si>
  <si>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</si>
  <si>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</si>
  <si>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</si>
  <si>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</si>
  <si>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</si>
  <si>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</si>
  <si>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</si>
  <si>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</si>
  <si>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</si>
  <si>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</si>
  <si>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</si>
  <si>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</si>
  <si>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</si>
  <si>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</si>
  <si>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</si>
  <si>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</si>
  <si>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</si>
  <si>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</si>
  <si>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</si>
  <si>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</si>
  <si>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</si>
  <si>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</si>
  <si>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</si>
  <si>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</si>
  <si>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</si>
  <si>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</si>
  <si>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</si>
  <si>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</si>
  <si>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</si>
  <si>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</si>
  <si>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</si>
  <si>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</si>
  <si>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</si>
  <si>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</si>
  <si>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</si>
  <si>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</si>
  <si>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</si>
  <si>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</si>
  <si>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</si>
  <si>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</si>
  <si>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</si>
  <si>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</si>
  <si>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</si>
  <si>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</si>
  <si>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</si>
  <si>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</si>
  <si>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</si>
  <si>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</si>
  <si>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</si>
  <si>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</si>
  <si>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</si>
  <si>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</si>
  <si>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</si>
  <si>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</si>
  <si>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</si>
  <si>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</si>
  <si>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</si>
  <si>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</si>
  <si>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</si>
  <si>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</si>
  <si>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</si>
  <si>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</si>
  <si>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</si>
  <si>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</si>
  <si>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</si>
  <si>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</si>
  <si>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</si>
  <si>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</si>
  <si>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</si>
  <si>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</si>
  <si>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</si>
  <si>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</si>
  <si>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</si>
  <si>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</si>
  <si>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</si>
  <si>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</si>
  <si>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</si>
  <si>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</si>
  <si>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</si>
  <si>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</si>
  <si>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</si>
  <si>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</si>
  <si>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</si>
  <si>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</si>
  <si>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</si>
  <si>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</si>
  <si>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</si>
  <si>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</si>
  <si>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</si>
  <si>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</si>
  <si>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</si>
  <si>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</si>
  <si>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</si>
  <si>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</si>
  <si>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</si>
  <si>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</si>
  <si>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</si>
  <si>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</si>
  <si>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</si>
  <si>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</si>
  <si>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</si>
  <si>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</si>
  <si>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</si>
  <si>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</si>
  <si>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</si>
  <si>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</si>
  <si>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</si>
  <si>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</si>
  <si>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</si>
  <si>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</si>
  <si>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</si>
  <si>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</si>
  <si>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</si>
  <si>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</si>
  <si>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</si>
  <si>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</si>
  <si>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</si>
  <si>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</si>
  <si>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</si>
  <si>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</si>
  <si>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</si>
  <si>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</si>
  <si>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</si>
  <si>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</si>
  <si>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</si>
  <si>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</si>
  <si>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</si>
  <si>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</si>
  <si>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</si>
  <si>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</si>
  <si>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</si>
  <si>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</si>
  <si>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</si>
  <si>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</si>
  <si>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</si>
  <si>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</si>
  <si>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</si>
  <si>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</si>
  <si>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</si>
  <si>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</si>
  <si>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</si>
  <si>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</si>
  <si>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</si>
  <si>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</si>
  <si>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</si>
  <si>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</si>
  <si>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</si>
  <si>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</si>
  <si>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</si>
  <si>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</si>
  <si>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</si>
  <si>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</si>
  <si>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</si>
  <si>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</si>
  <si>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</si>
  <si>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</si>
  <si>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</si>
  <si>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</si>
  <si>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</si>
  <si>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</si>
  <si>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</si>
  <si>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</si>
  <si>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</si>
  <si>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</si>
  <si>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</si>
  <si>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</si>
  <si>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</si>
  <si>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</si>
  <si>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</si>
  <si>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</si>
  <si>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</si>
  <si>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</si>
  <si>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</si>
  <si>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</si>
  <si>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</si>
  <si>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</si>
  <si>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</si>
  <si>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</si>
  <si>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</si>
  <si>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</si>
  <si>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</si>
  <si>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</si>
  <si>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</si>
  <si>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</si>
  <si>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</si>
  <si>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</si>
  <si>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</si>
  <si>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</si>
  <si>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</si>
  <si>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</si>
  <si>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</si>
  <si>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</si>
  <si>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</si>
  <si>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</si>
  <si>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</si>
  <si>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</si>
  <si>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</si>
  <si>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</si>
  <si>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</si>
  <si>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</si>
  <si>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</si>
  <si>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</si>
  <si>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</si>
  <si>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</si>
  <si>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</si>
  <si>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</si>
  <si>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</si>
  <si>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</si>
  <si>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</si>
  <si>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</si>
  <si>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</si>
  <si>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</si>
  <si>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</si>
  <si>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</si>
  <si>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</si>
  <si>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</si>
  <si>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</si>
  <si>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</si>
  <si>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</si>
  <si>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</si>
  <si>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</si>
  <si>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</si>
  <si>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</si>
  <si>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</si>
  <si>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</si>
  <si>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</si>
  <si>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</si>
  <si>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</si>
  <si>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</si>
  <si>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</si>
  <si>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</si>
  <si>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</si>
  <si>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</si>
  <si>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</si>
  <si>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</si>
  <si>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</si>
  <si>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</si>
  <si>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</si>
  <si>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</si>
  <si>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</si>
  <si>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</si>
  <si>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</si>
  <si>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</si>
  <si>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</si>
  <si>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</si>
  <si>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</si>
  <si>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</si>
  <si>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</si>
  <si>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</si>
  <si>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</si>
  <si>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</si>
  <si>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</si>
  <si>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</si>
  <si>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</si>
  <si>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</si>
  <si>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</si>
  <si>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</si>
  <si>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</si>
  <si>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</si>
  <si>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</si>
  <si>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</si>
  <si>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</si>
  <si>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</si>
  <si>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</si>
  <si>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</si>
  <si>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</si>
  <si>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</si>
  <si>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</si>
  <si>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</si>
  <si>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</si>
  <si>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</si>
  <si>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</si>
  <si>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</si>
  <si>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</si>
  <si>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</si>
  <si>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</si>
  <si>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</si>
  <si>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</si>
  <si>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</si>
  <si>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</si>
  <si>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</si>
  <si>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</si>
  <si>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</si>
  <si>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</si>
  <si>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</si>
  <si>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</si>
  <si>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</si>
  <si>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</si>
  <si>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</si>
  <si>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</si>
  <si>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</si>
  <si>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</si>
  <si>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</si>
  <si>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</si>
  <si>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</si>
  <si>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</si>
  <si>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</si>
  <si>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</si>
  <si>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</si>
  <si>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</si>
  <si>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</si>
  <si>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</si>
  <si>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</si>
  <si>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</si>
  <si>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</si>
  <si>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</si>
  <si>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</si>
  <si>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</si>
  <si>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</si>
  <si>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</si>
  <si>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</si>
  <si>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</si>
  <si>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</si>
  <si>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</si>
  <si>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</si>
  <si>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</si>
  <si>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</si>
  <si>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</si>
  <si>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</si>
  <si>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</si>
  <si>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</si>
  <si>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</si>
  <si>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</si>
  <si>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</si>
  <si>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</si>
  <si>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</si>
  <si>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</si>
  <si>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</si>
  <si>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</si>
  <si>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</si>
  <si>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</si>
  <si>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</si>
  <si>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</si>
  <si>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</si>
  <si>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</si>
  <si>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</si>
  <si>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</si>
  <si>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</si>
  <si>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</si>
  <si>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</si>
  <si>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</si>
  <si>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</si>
  <si>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</si>
  <si>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</si>
  <si>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</si>
  <si>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</si>
  <si>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</si>
  <si>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</si>
  <si>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</si>
  <si>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</si>
  <si>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</si>
  <si>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</si>
  <si>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</si>
  <si>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</si>
  <si>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</si>
  <si>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</si>
  <si>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</si>
  <si>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</si>
  <si>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</si>
  <si>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</si>
  <si>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</si>
  <si>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</si>
  <si>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</si>
  <si>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</si>
  <si>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</si>
  <si>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</si>
  <si>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</si>
  <si>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</si>
  <si>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</si>
  <si>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</si>
  <si>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</si>
  <si>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</si>
  <si>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</si>
  <si>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</si>
  <si>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</si>
  <si>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</si>
  <si>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</si>
  <si>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</si>
  <si>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</si>
  <si>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</si>
  <si>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</si>
  <si>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</si>
  <si>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</si>
  <si>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</si>
  <si>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</si>
  <si>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</si>
  <si>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</si>
  <si>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</si>
  <si>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</si>
  <si>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</si>
  <si>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</si>
  <si>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</si>
  <si>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</si>
  <si>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</si>
  <si>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</si>
  <si>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</si>
  <si>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</si>
  <si>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</si>
  <si>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</si>
  <si>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</si>
  <si>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</si>
  <si>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</si>
  <si>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</si>
  <si>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</si>
  <si>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</si>
  <si>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</si>
  <si>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</si>
  <si>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</si>
  <si>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</si>
  <si>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</si>
  <si>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</si>
  <si>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</si>
  <si>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</si>
  <si>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</si>
  <si>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</si>
  <si>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</si>
  <si>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</si>
  <si>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</si>
  <si>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</si>
  <si>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</si>
  <si>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</si>
  <si>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</si>
  <si>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</si>
  <si>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</si>
  <si>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</si>
  <si>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</si>
  <si>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</si>
  <si>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</si>
  <si>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</si>
  <si>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</si>
  <si>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</si>
  <si>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</si>
  <si>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</si>
  <si>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</si>
  <si>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</si>
  <si>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</si>
  <si>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</si>
  <si>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</si>
  <si>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</si>
  <si>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</si>
  <si>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</si>
  <si>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</si>
  <si>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</si>
  <si>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</si>
  <si>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</si>
  <si>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</si>
  <si>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</si>
  <si>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</si>
  <si>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</si>
  <si>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</si>
  <si>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</si>
  <si>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</si>
  <si>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</si>
  <si>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</si>
  <si>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</si>
  <si>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</si>
  <si>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</si>
  <si>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</si>
  <si>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</si>
  <si>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</si>
  <si>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</si>
  <si>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</si>
  <si>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</si>
  <si>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</si>
  <si>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</si>
  <si>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</si>
  <si>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</si>
  <si>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</si>
  <si>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</si>
  <si>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</si>
  <si>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</si>
  <si>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</si>
  <si>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</si>
  <si>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</si>
  <si>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</si>
  <si>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</si>
  <si>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</si>
  <si>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</si>
  <si>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</si>
  <si>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</si>
  <si>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</si>
  <si>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</si>
  <si>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</si>
  <si>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</si>
  <si>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</si>
  <si>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</si>
  <si>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</si>
  <si>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</si>
  <si>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</si>
  <si>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</si>
  <si>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</si>
  <si>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</si>
  <si>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</si>
  <si>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</si>
  <si>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</si>
  <si>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</si>
  <si>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</si>
  <si>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</si>
  <si>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</si>
  <si>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</si>
  <si>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</si>
  <si>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</si>
  <si>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</si>
  <si>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</si>
  <si>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</si>
  <si>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</si>
  <si>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</si>
  <si>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</si>
  <si>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</si>
  <si>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</si>
  <si>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</si>
  <si>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</si>
  <si>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</si>
  <si>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</si>
  <si>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</si>
  <si>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</si>
  <si>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</si>
  <si>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</si>
  <si>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</si>
  <si>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</si>
  <si>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</si>
  <si>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</si>
  <si>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</si>
  <si>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</si>
  <si>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</si>
  <si>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</si>
  <si>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</si>
  <si>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</si>
  <si>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</si>
  <si>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</si>
  <si>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</si>
  <si>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</si>
  <si>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</si>
  <si>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</si>
  <si>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</si>
  <si>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</si>
  <si>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</si>
  <si>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</si>
  <si>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</si>
  <si>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</si>
  <si>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</si>
  <si>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</si>
  <si>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</si>
  <si>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</si>
  <si>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</si>
  <si>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</si>
  <si>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</si>
  <si>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</si>
  <si>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</si>
  <si>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</si>
  <si>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</si>
  <si>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</si>
  <si>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</si>
  <si>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</si>
  <si>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</si>
  <si>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</si>
  <si>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</si>
  <si>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</si>
  <si>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</si>
  <si>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</si>
  <si>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</si>
  <si>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</si>
  <si>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</si>
  <si>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</si>
  <si>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</si>
  <si>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</si>
  <si>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</si>
  <si>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</si>
  <si>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</si>
  <si>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</si>
  <si>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</si>
  <si>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</si>
  <si>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</si>
  <si>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</si>
  <si>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</si>
  <si>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</si>
  <si>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</si>
  <si>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</si>
  <si>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</si>
  <si>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</si>
  <si>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</si>
  <si>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</si>
  <si>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</si>
  <si>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</si>
  <si>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</si>
  <si>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</si>
  <si>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</si>
  <si>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</si>
  <si>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</si>
  <si>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</si>
  <si>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</si>
  <si>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</si>
  <si>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</si>
  <si>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</si>
  <si>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</si>
  <si>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</si>
  <si>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</si>
  <si>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</si>
  <si>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</si>
  <si>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</si>
  <si>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</si>
  <si>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</si>
  <si>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</si>
  <si>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</si>
  <si>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</si>
  <si>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</si>
  <si>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</si>
  <si>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</si>
  <si>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</si>
  <si>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</si>
  <si>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</si>
  <si>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</si>
  <si>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</si>
  <si>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</si>
  <si>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</si>
  <si>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</si>
  <si>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</si>
  <si>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</si>
  <si>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</si>
  <si>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</si>
  <si>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</si>
  <si>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</si>
  <si>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</si>
  <si>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</si>
  <si>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</si>
  <si>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</si>
  <si>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</si>
  <si>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</si>
  <si>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</si>
  <si>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</si>
  <si>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</si>
  <si>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</si>
  <si>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</si>
  <si>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</si>
  <si>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</si>
  <si>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</si>
  <si>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</si>
  <si>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</si>
  <si>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</si>
  <si>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</si>
  <si>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</si>
  <si>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</si>
  <si>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</si>
  <si>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</si>
  <si>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</si>
  <si>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</si>
  <si>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</si>
  <si>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</si>
  <si>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</si>
  <si>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</si>
  <si>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</si>
  <si>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</si>
  <si>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</si>
  <si>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</si>
  <si>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</si>
  <si>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</si>
  <si>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</si>
  <si>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</si>
  <si>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</si>
  <si>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</si>
  <si>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</si>
  <si>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</si>
  <si>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</si>
  <si>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</si>
  <si>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</si>
  <si>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</si>
  <si>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</si>
  <si>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</si>
  <si>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</si>
  <si>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</si>
  <si>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</si>
  <si>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</si>
  <si>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</si>
  <si>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</si>
  <si>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</si>
  <si>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</si>
  <si>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</si>
  <si>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</si>
  <si>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</si>
  <si>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</si>
  <si>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</si>
  <si>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</si>
  <si>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</si>
  <si>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</si>
  <si>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</si>
  <si>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</si>
  <si>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</si>
  <si>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</si>
  <si>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</si>
  <si>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</si>
  <si>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</si>
  <si>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</si>
  <si>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</si>
  <si>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</si>
  <si>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</si>
  <si>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</si>
  <si>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</si>
  <si>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</si>
  <si>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</si>
  <si>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</si>
  <si>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</si>
  <si>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</si>
  <si>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</si>
  <si>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</si>
  <si>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</si>
  <si>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</si>
  <si>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</si>
  <si>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</si>
  <si>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</si>
  <si>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</si>
  <si>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</si>
  <si>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</si>
  <si>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</si>
  <si>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</si>
  <si>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</si>
  <si>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</si>
  <si>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</si>
  <si>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</si>
  <si>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</si>
  <si>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</si>
  <si>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</si>
  <si>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</si>
  <si>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</si>
  <si>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</si>
  <si>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</si>
  <si>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</si>
  <si>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</si>
  <si>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</si>
  <si>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</si>
  <si>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</si>
  <si>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</si>
  <si>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</si>
  <si>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</si>
  <si>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</si>
  <si>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</si>
  <si>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</si>
  <si>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</si>
  <si>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</si>
  <si>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</si>
  <si>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</si>
  <si>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</si>
  <si>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</si>
  <si>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</si>
  <si>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</si>
  <si>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</si>
  <si>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</si>
  <si>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</si>
  <si>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</si>
  <si>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</si>
  <si>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</si>
  <si>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</si>
  <si>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</si>
  <si>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</si>
  <si>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</si>
  <si>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</si>
  <si>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</si>
  <si>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</si>
  <si>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</si>
  <si>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</si>
  <si>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</si>
  <si>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</si>
  <si>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</si>
  <si>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</si>
  <si>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</si>
  <si>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</si>
  <si>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</si>
  <si>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</si>
  <si>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</si>
  <si>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</si>
  <si>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</si>
  <si>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</si>
  <si>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</si>
  <si>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</si>
  <si>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</si>
  <si>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</si>
  <si>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</si>
  <si>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</si>
  <si>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</si>
  <si>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</si>
  <si>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</si>
  <si>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</si>
  <si>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</si>
  <si>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</si>
  <si>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</si>
  <si>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</si>
  <si>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</si>
  <si>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</si>
  <si>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</si>
  <si>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</si>
  <si>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</si>
  <si>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</si>
  <si>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</si>
  <si>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</si>
  <si>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</si>
  <si>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</si>
  <si>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</si>
  <si>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</si>
  <si>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</si>
  <si>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</si>
  <si>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</si>
  <si>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</si>
  <si>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</si>
  <si>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</si>
  <si>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</si>
  <si>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</si>
  <si>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</si>
  <si>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</si>
  <si>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</si>
  <si>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</si>
  <si>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</si>
  <si>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</si>
  <si>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</si>
  <si>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</si>
  <si>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</si>
  <si>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</si>
  <si>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</si>
  <si>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</si>
  <si>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</si>
  <si>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</si>
  <si>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</si>
  <si>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</si>
  <si>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</si>
  <si>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</si>
  <si>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</si>
  <si>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</si>
  <si>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</si>
  <si>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</si>
  <si>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</si>
  <si>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</si>
  <si>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</si>
  <si>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</si>
  <si>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</si>
  <si>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</si>
  <si>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</si>
  <si>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</si>
  <si>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</si>
  <si>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</si>
  <si>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</si>
  <si>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</si>
  <si>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</si>
  <si>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</si>
  <si>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</si>
  <si>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</si>
  <si>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</si>
  <si>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</si>
  <si>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</si>
  <si>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</si>
  <si>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</si>
  <si>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</si>
  <si>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</si>
  <si>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</si>
  <si>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</si>
  <si>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</si>
  <si>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</si>
  <si>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</si>
  <si>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</si>
  <si>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</si>
  <si>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</si>
  <si>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</si>
  <si>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</si>
  <si>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</si>
  <si>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</si>
  <si>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</si>
  <si>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</si>
  <si>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</si>
  <si>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</si>
  <si>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</si>
  <si>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</si>
  <si>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</si>
  <si>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</si>
  <si>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</si>
  <si>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</si>
  <si>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</si>
  <si>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</si>
  <si>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</si>
  <si>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</si>
  <si>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</si>
  <si>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</si>
  <si>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</si>
  <si>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</si>
  <si>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</si>
  <si>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</si>
  <si>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</si>
  <si>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</si>
  <si>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</si>
  <si>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</si>
  <si>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</si>
  <si>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</si>
  <si>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</si>
  <si>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</si>
  <si>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</si>
  <si>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</si>
  <si>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</si>
  <si>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</si>
  <si>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</si>
  <si>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</si>
  <si>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</si>
  <si>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</si>
  <si>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</si>
  <si>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</si>
  <si>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</si>
  <si>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</si>
  <si>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</si>
  <si>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</si>
  <si>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</si>
  <si>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</si>
  <si>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</si>
  <si>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</si>
  <si>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</si>
  <si>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</si>
  <si>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</si>
  <si>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</si>
  <si>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</si>
  <si>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</si>
  <si>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</si>
  <si>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</si>
  <si>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</si>
  <si>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</si>
  <si>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</si>
  <si>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</si>
  <si>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</si>
  <si>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</si>
  <si>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</si>
  <si>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</si>
  <si>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</si>
  <si>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</si>
  <si>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</si>
  <si>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</si>
  <si>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</si>
  <si>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</si>
  <si>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</si>
  <si>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</si>
  <si>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</si>
  <si>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</si>
  <si>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</si>
  <si>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</si>
  <si>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</si>
  <si>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</si>
  <si>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</si>
  <si>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</si>
  <si>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</si>
  <si>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</si>
  <si>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</si>
  <si>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</si>
  <si>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</si>
  <si>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</si>
  <si>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</si>
  <si>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</si>
  <si>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</si>
  <si>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</si>
  <si>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</si>
  <si>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</si>
  <si>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</si>
  <si>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</si>
  <si>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</si>
  <si>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</si>
  <si>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</si>
  <si>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</si>
  <si>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</si>
  <si>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</si>
  <si>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</si>
  <si>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</si>
  <si>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</si>
  <si>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</si>
  <si>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</si>
  <si>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</si>
  <si>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</si>
  <si>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</si>
  <si>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</si>
  <si>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</si>
  <si>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</si>
  <si>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</si>
  <si>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</si>
  <si>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</si>
  <si>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</si>
  <si>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</si>
  <si>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</si>
  <si>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</si>
  <si>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</si>
  <si>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</si>
  <si>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</si>
  <si>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</si>
  <si>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</si>
  <si>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</si>
  <si>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</si>
  <si>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</si>
  <si>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</si>
  <si>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</si>
  <si>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</si>
  <si>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</si>
  <si>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</si>
  <si>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</si>
  <si>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</si>
  <si>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</si>
  <si>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</si>
  <si>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</si>
  <si>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</si>
  <si>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</si>
  <si>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</si>
  <si>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</si>
  <si>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</si>
  <si>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</si>
  <si>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</si>
  <si>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</si>
  <si>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</si>
  <si>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</si>
  <si>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</si>
  <si>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</si>
  <si>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</si>
  <si>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</si>
  <si>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</si>
  <si>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</si>
  <si>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</si>
  <si>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</si>
  <si>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</si>
  <si>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</si>
  <si>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</si>
  <si>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</si>
  <si>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</si>
  <si>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</si>
  <si>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</si>
  <si>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</si>
  <si>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</si>
  <si>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</si>
  <si>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</si>
  <si>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</si>
  <si>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</si>
  <si>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</si>
  <si>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</si>
  <si>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</si>
  <si>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</si>
  <si>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</si>
  <si>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</si>
  <si>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</si>
  <si>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</si>
  <si>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</si>
  <si>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</si>
  <si>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</si>
  <si>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</si>
  <si>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</si>
  <si>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</si>
  <si>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</si>
  <si>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</si>
  <si>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</si>
  <si>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</si>
  <si>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</si>
  <si>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</si>
  <si>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</si>
  <si>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</si>
  <si>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</si>
  <si>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</si>
  <si>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</si>
  <si>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</si>
  <si>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</si>
  <si>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</si>
  <si>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</si>
  <si>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</si>
  <si>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</si>
  <si>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</si>
  <si>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</si>
  <si>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</si>
  <si>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</si>
  <si>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</si>
  <si>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</si>
  <si>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</si>
  <si>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</si>
  <si>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</si>
  <si>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</si>
  <si>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</si>
  <si>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</si>
  <si>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</si>
  <si>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</si>
  <si>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</si>
  <si>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</si>
  <si>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</si>
  <si>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</si>
  <si>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</si>
  <si>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</si>
  <si>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</si>
  <si>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</si>
  <si>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</si>
  <si>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</si>
  <si>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</si>
  <si>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</si>
  <si>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</si>
  <si>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</si>
  <si>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</si>
  <si>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</si>
  <si>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</si>
  <si>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</si>
  <si>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</si>
  <si>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</si>
  <si>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</si>
  <si>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</si>
  <si>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</si>
  <si>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</si>
  <si>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</si>
  <si>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</si>
  <si>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</si>
  <si>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</si>
  <si>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</si>
  <si>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</si>
  <si>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</si>
  <si>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</si>
  <si>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</si>
  <si>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</si>
  <si>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</si>
  <si>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</si>
  <si>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</si>
  <si>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</si>
  <si>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</si>
  <si>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</si>
  <si>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</si>
  <si>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</si>
  <si>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</si>
  <si>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</si>
  <si>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</si>
  <si>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</si>
  <si>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</si>
  <si>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</si>
  <si>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</si>
  <si>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</si>
  <si>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</si>
  <si>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</si>
  <si>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</si>
  <si>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</si>
  <si>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</si>
  <si>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</si>
  <si>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</si>
  <si>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</si>
  <si>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</si>
  <si>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</si>
  <si>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</si>
  <si>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</si>
  <si>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</si>
  <si>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</si>
  <si>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</si>
  <si>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</si>
  <si>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</si>
  <si>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</si>
  <si>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</si>
  <si>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</si>
  <si>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</si>
  <si>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</si>
  <si>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</si>
  <si>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</si>
  <si>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</si>
  <si>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</si>
  <si>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</si>
  <si>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</si>
  <si>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</si>
  <si>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</si>
  <si>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</si>
  <si>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</si>
  <si>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</si>
  <si>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</si>
  <si>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</si>
  <si>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</si>
  <si>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</si>
  <si>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</si>
  <si>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</si>
  <si>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</si>
  <si>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</si>
  <si>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</si>
  <si>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</si>
  <si>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</si>
  <si>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</si>
  <si>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</si>
  <si>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</si>
  <si>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</si>
  <si>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</si>
  <si>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</si>
  <si>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</si>
  <si>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</si>
  <si>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</si>
  <si>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</si>
  <si>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</si>
  <si>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</si>
  <si>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</si>
  <si>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</si>
  <si>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</si>
  <si>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</si>
  <si>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</si>
  <si>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</si>
  <si>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</si>
  <si>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</si>
  <si>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</si>
  <si>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</si>
  <si>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</si>
  <si>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</si>
  <si>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</si>
  <si>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</si>
  <si>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</si>
  <si>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</si>
  <si>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</si>
  <si>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</si>
  <si>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</si>
  <si>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</si>
  <si>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</si>
  <si>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</si>
  <si>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</si>
  <si>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</si>
  <si>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</si>
  <si>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</si>
  <si>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</si>
  <si>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</si>
  <si>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</si>
  <si>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</si>
  <si>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</si>
  <si>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</si>
  <si>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</si>
  <si>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</si>
  <si>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</si>
  <si>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</si>
  <si>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</si>
  <si>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</si>
  <si>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</si>
  <si>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</si>
  <si>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</si>
  <si>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</si>
  <si>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</si>
  <si>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</si>
  <si>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</si>
  <si>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</si>
  <si>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</si>
  <si>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</si>
  <si>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</si>
  <si>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</si>
  <si>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</si>
  <si>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</si>
  <si>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</si>
  <si>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</si>
  <si>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</si>
  <si>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</si>
  <si>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</si>
  <si>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</si>
  <si>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</si>
  <si>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</si>
  <si>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</si>
  <si>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</si>
  <si>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</si>
  <si>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</si>
  <si>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</si>
  <si>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</si>
  <si>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</si>
  <si>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</si>
  <si>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</si>
  <si>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</si>
  <si>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</si>
  <si>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</si>
  <si>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</si>
  <si>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</si>
  <si>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</si>
  <si>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</si>
  <si>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</si>
  <si>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</si>
  <si>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</si>
  <si>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</si>
  <si>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</si>
  <si>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</si>
  <si>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</si>
  <si>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</si>
  <si>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</si>
  <si>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</si>
  <si>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</si>
  <si>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</si>
  <si>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</si>
  <si>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</si>
  <si>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</si>
  <si>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</si>
  <si>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</si>
  <si>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</si>
  <si>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</si>
  <si>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</si>
  <si>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</si>
  <si>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</si>
  <si>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</si>
  <si>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</si>
  <si>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</si>
  <si>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</si>
  <si>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</si>
  <si>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</si>
  <si>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</si>
  <si>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</si>
  <si>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</si>
  <si>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</si>
  <si>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</si>
  <si>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</si>
  <si>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</si>
  <si>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</si>
  <si>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</si>
  <si>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</si>
  <si>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</si>
  <si>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</si>
  <si>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</si>
  <si>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</si>
  <si>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</si>
  <si>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</si>
  <si>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</si>
  <si>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</si>
  <si>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</si>
  <si>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</si>
  <si>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</si>
  <si>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</si>
  <si>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</si>
  <si>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</si>
  <si>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</si>
  <si>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</si>
  <si>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</si>
  <si>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</si>
  <si>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</si>
  <si>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</si>
  <si>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</si>
  <si>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</si>
  <si>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</si>
  <si>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</si>
  <si>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</si>
  <si>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</si>
  <si>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</si>
  <si>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</si>
  <si>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</si>
  <si>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</si>
  <si>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</si>
  <si>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</si>
  <si>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</si>
  <si>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</si>
  <si>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</si>
  <si>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</si>
  <si>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</si>
  <si>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</si>
  <si>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</si>
  <si>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</si>
  <si>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</si>
  <si>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</si>
  <si>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</si>
  <si>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</si>
  <si>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</si>
  <si>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</si>
  <si>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</si>
  <si>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</si>
  <si>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</si>
  <si>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</si>
  <si>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</si>
  <si>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</si>
  <si>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</si>
  <si>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</si>
  <si>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</si>
  <si>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</si>
  <si>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</si>
  <si>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</si>
  <si>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</si>
  <si>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</si>
  <si>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</si>
  <si>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</si>
  <si>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</si>
  <si>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</si>
  <si>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</si>
  <si>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</si>
  <si>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</si>
  <si>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</si>
  <si>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</si>
  <si>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</si>
  <si>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</si>
  <si>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</si>
  <si>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</si>
  <si>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</si>
  <si>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</si>
  <si>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</si>
  <si>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</si>
  <si>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</si>
  <si>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</si>
  <si>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</si>
  <si>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</si>
  <si>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</si>
  <si>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</si>
  <si>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</si>
  <si>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</si>
  <si>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</si>
  <si>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</si>
  <si>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</si>
  <si>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</si>
  <si>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</si>
  <si>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</si>
  <si>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</si>
  <si>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</si>
  <si>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</si>
  <si>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</si>
  <si>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</si>
  <si>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</si>
  <si>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</si>
  <si>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</si>
  <si>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</si>
  <si>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</si>
  <si>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</si>
  <si>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</si>
  <si>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</si>
  <si>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</si>
  <si>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</si>
  <si>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</si>
  <si>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</si>
  <si>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</si>
  <si>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</si>
  <si>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</si>
  <si>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</si>
  <si>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</si>
  <si>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</si>
  <si>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</si>
  <si>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</si>
  <si>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</si>
  <si>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</si>
  <si>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</si>
  <si>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</si>
  <si>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</si>
  <si>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</si>
  <si>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</si>
  <si>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</si>
  <si>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</si>
  <si>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</si>
  <si>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</si>
  <si>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</si>
  <si>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</si>
  <si>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</si>
  <si>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</si>
  <si>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</si>
  <si>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</si>
  <si>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</si>
  <si>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</si>
  <si>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</si>
  <si>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</si>
  <si>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</si>
  <si>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</si>
  <si>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</si>
  <si>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</si>
  <si>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</si>
  <si>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</si>
  <si>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</si>
  <si>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</si>
  <si>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</si>
  <si>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</si>
  <si>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</si>
  <si>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</si>
  <si>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</si>
  <si>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</si>
  <si>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</si>
  <si>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</si>
  <si>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</si>
  <si>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</si>
  <si>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</si>
  <si>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</si>
  <si>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</si>
  <si>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</si>
  <si>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</si>
  <si>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</si>
  <si>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</si>
  <si>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</si>
  <si>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</si>
  <si>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</si>
  <si>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</si>
  <si>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</si>
  <si>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</si>
  <si>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</si>
  <si>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</si>
  <si>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</si>
  <si>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</si>
  <si>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</si>
  <si>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</si>
  <si>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</si>
  <si>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</si>
  <si>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</si>
  <si>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</si>
  <si>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</si>
  <si>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</si>
  <si>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</si>
  <si>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</si>
  <si>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</si>
  <si>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</si>
  <si>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</si>
  <si>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</si>
  <si>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</si>
  <si>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</si>
  <si>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</si>
  <si>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</si>
  <si>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</si>
  <si>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</si>
  <si>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</si>
  <si>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</si>
  <si>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</si>
  <si>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</si>
  <si>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</si>
  <si>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</si>
  <si>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</si>
  <si>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</si>
  <si>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</si>
  <si>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</si>
  <si>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</si>
  <si>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</si>
  <si>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</si>
  <si>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</si>
  <si>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</si>
  <si>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</si>
  <si>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</si>
  <si>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</si>
  <si>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</si>
  <si>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</si>
  <si>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</si>
  <si>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</si>
  <si>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</si>
  <si>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</si>
  <si>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</si>
  <si>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</si>
  <si>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</si>
  <si>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</si>
  <si>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</si>
  <si>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</si>
  <si>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</si>
  <si>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</si>
  <si>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</si>
  <si>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</si>
  <si>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</si>
  <si>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</si>
  <si>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</si>
  <si>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</si>
  <si>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</si>
  <si>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</si>
  <si>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</si>
  <si>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</si>
  <si>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</si>
  <si>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</si>
  <si>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</si>
  <si>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</si>
  <si>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</si>
  <si>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</si>
  <si>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</si>
  <si>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</si>
  <si>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</si>
  <si>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</si>
  <si>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</si>
  <si>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</si>
  <si>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</si>
  <si>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</si>
  <si>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</si>
  <si>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</si>
  <si>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</si>
  <si>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</si>
  <si>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</si>
  <si>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</si>
  <si>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</si>
  <si>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</si>
  <si>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</si>
  <si>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</si>
  <si>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</si>
  <si>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</si>
  <si>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</si>
  <si>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</si>
  <si>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</si>
  <si>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</si>
  <si>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</si>
  <si>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</si>
  <si>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</si>
  <si>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</si>
  <si>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</si>
  <si>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</si>
  <si>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</si>
  <si>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</si>
  <si>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</si>
  <si>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</si>
  <si>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</si>
  <si>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</si>
  <si>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</si>
  <si>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</si>
  <si>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</si>
  <si>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</si>
  <si>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</si>
  <si>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</si>
  <si>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</si>
  <si>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</si>
  <si>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</si>
  <si>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</si>
  <si>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</si>
  <si>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</si>
  <si>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</si>
  <si>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</si>
  <si>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</si>
  <si>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</si>
  <si>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</si>
  <si>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</si>
  <si>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</si>
  <si>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</si>
  <si>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</si>
  <si>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</si>
  <si>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</si>
  <si>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</si>
  <si>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</si>
  <si>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</si>
  <si>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</si>
  <si>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</si>
  <si>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</si>
  <si>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</si>
  <si>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</si>
  <si>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</si>
  <si>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</si>
  <si>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</si>
  <si>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</si>
  <si>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</si>
  <si>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</si>
  <si>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</si>
  <si>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</si>
  <si>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</si>
  <si>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</si>
  <si>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</si>
  <si>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</si>
  <si>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</si>
  <si>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</si>
  <si>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</si>
  <si>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</si>
  <si>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</si>
  <si>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</si>
  <si>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</si>
  <si>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</si>
  <si>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</si>
  <si>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</si>
  <si>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</si>
  <si>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</si>
  <si>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</si>
  <si>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</si>
  <si>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</si>
  <si>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</si>
  <si>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</si>
  <si>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</si>
  <si>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</si>
  <si>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</si>
  <si>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</si>
  <si>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</si>
  <si>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</si>
  <si>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</si>
  <si>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</si>
  <si>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</si>
  <si>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</si>
  <si>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</si>
  <si>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</si>
  <si>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</si>
  <si>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</si>
  <si>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</si>
  <si>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</si>
  <si>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</si>
  <si>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</si>
  <si>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</si>
  <si>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</si>
  <si>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</si>
  <si>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</si>
  <si>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</si>
  <si>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</si>
  <si>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</si>
  <si>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</si>
  <si>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</si>
  <si>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</si>
  <si>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</si>
  <si>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</si>
  <si>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</si>
  <si>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</si>
  <si>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</si>
  <si>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</si>
  <si>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</si>
  <si>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</si>
  <si>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</si>
  <si>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</si>
  <si>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</si>
  <si>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</si>
  <si>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</si>
  <si>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</si>
  <si>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</si>
  <si>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</si>
  <si>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</si>
  <si>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</si>
  <si>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</si>
  <si>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</si>
  <si>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</si>
  <si>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</si>
  <si>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</si>
  <si>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</si>
  <si>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</si>
  <si>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</si>
  <si>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</si>
  <si>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</si>
  <si>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</si>
  <si>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</si>
  <si>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</si>
  <si>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</si>
  <si>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</si>
  <si>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</si>
  <si>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</si>
  <si>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</si>
  <si>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</si>
  <si>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</si>
  <si>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</si>
  <si>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</si>
  <si>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</si>
  <si>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</si>
  <si>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</si>
  <si>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</si>
  <si>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</si>
  <si>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</si>
  <si>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</si>
  <si>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</si>
  <si>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</si>
  <si>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</si>
  <si>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</si>
  <si>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</si>
  <si>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</si>
  <si>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</si>
  <si>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</si>
  <si>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</si>
  <si>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</si>
  <si>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</si>
  <si>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</si>
  <si>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</si>
  <si>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</si>
  <si>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</si>
  <si>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</si>
  <si>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</si>
  <si>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</si>
  <si>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</si>
  <si>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</si>
  <si>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</si>
  <si>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</si>
  <si>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</si>
  <si>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</si>
  <si>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</si>
  <si>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</si>
  <si>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</si>
  <si>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</si>
  <si>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</si>
  <si>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</si>
  <si>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</si>
  <si>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</si>
  <si>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</si>
  <si>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</si>
  <si>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</si>
  <si>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</si>
  <si>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</si>
  <si>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</si>
  <si>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</si>
  <si>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</si>
  <si>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</si>
  <si>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</si>
  <si>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</si>
  <si>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</si>
  <si>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</si>
  <si>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</si>
  <si>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</si>
  <si>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</si>
  <si>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</si>
  <si>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</si>
  <si>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</si>
  <si>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</si>
  <si>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</si>
  <si>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</si>
  <si>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</si>
  <si>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</si>
  <si>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</si>
  <si>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</si>
  <si>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</si>
  <si>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</si>
  <si>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</si>
  <si>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</si>
  <si>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</si>
  <si>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</si>
  <si>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</si>
  <si>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</si>
  <si>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</si>
  <si>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</si>
  <si>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</si>
  <si>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</si>
  <si>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</si>
  <si>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</si>
  <si>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</si>
  <si>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</si>
  <si>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</si>
  <si>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</si>
  <si>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</si>
  <si>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</si>
  <si>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</si>
  <si>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</si>
  <si>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</si>
  <si>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</si>
  <si>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</si>
  <si>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</si>
  <si>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</si>
  <si>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</si>
  <si>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</si>
  <si>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</si>
  <si>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</si>
  <si>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</si>
  <si>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</si>
  <si>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</si>
  <si>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</si>
  <si>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</si>
  <si>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</si>
  <si>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</si>
  <si>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</si>
  <si>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</si>
  <si>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</si>
  <si>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</si>
  <si>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</si>
  <si>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</si>
  <si>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</si>
  <si>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</si>
  <si>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</si>
  <si>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</si>
  <si>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</si>
  <si>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</si>
  <si>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</si>
  <si>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</si>
  <si>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</si>
  <si>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</si>
  <si>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</si>
  <si>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</si>
  <si>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</si>
  <si>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</si>
  <si>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</si>
  <si>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</si>
  <si>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</si>
  <si>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</si>
  <si>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</si>
  <si>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</si>
  <si>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</si>
  <si>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</si>
  <si>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</si>
  <si>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</si>
  <si>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</si>
  <si>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</si>
  <si>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</si>
  <si>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</si>
  <si>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</si>
  <si>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</si>
  <si>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</si>
  <si>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</si>
  <si>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</si>
  <si>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</si>
  <si>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</si>
  <si>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</si>
  <si>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</si>
  <si>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</si>
  <si>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</si>
  <si>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</si>
  <si>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</si>
  <si>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</si>
  <si>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</si>
  <si>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</si>
  <si>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</si>
  <si>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</si>
  <si>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</si>
  <si>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</si>
  <si>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</si>
  <si>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</si>
  <si>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</si>
  <si>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</si>
  <si>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</si>
  <si>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</si>
  <si>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</si>
  <si>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</si>
  <si>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</si>
  <si>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</si>
  <si>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</si>
  <si>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</si>
  <si>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</si>
  <si>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</si>
  <si>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</si>
  <si>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</si>
  <si>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</si>
  <si>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</si>
  <si>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</si>
  <si>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</si>
  <si>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</si>
  <si>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</si>
  <si>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</si>
  <si>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</si>
  <si>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</si>
  <si>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</si>
  <si>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</si>
  <si>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</si>
  <si>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</si>
  <si>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</si>
  <si>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</si>
  <si>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</si>
  <si>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</si>
  <si>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</si>
  <si>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</si>
  <si>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</si>
  <si>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</si>
  <si>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</si>
  <si>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</si>
  <si>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</si>
  <si>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</si>
  <si>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</si>
  <si>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</si>
  <si>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</si>
  <si>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</si>
  <si>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</si>
  <si>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</si>
  <si>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</si>
  <si>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</si>
  <si>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</si>
  <si>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</si>
  <si>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</si>
  <si>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</si>
  <si>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</si>
  <si>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</si>
  <si>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</si>
  <si>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</si>
  <si>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</si>
  <si>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</si>
  <si>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</si>
  <si>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</si>
  <si>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</si>
  <si>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</si>
  <si>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</si>
  <si>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</si>
  <si>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</si>
  <si>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</si>
  <si>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</si>
  <si>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</si>
  <si>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</si>
  <si>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</si>
  <si>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</si>
  <si>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</si>
  <si>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</si>
  <si>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</si>
  <si>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</si>
  <si>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</si>
  <si>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</si>
  <si>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</si>
  <si>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</si>
  <si>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</si>
  <si>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</si>
  <si>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</si>
  <si>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</si>
  <si>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</si>
  <si>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</si>
  <si>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</si>
  <si>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</si>
  <si>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</si>
  <si>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</si>
  <si>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</si>
  <si>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</si>
  <si>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</si>
  <si>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</si>
  <si>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</si>
  <si>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</si>
  <si>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</si>
  <si>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</si>
  <si>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</si>
  <si>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</si>
  <si>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</si>
  <si>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</si>
  <si>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</si>
  <si>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</si>
  <si>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</si>
  <si>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</si>
  <si>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</si>
  <si>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</si>
  <si>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</si>
  <si>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</si>
  <si>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</si>
  <si>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</si>
  <si>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</si>
  <si>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</si>
  <si>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</si>
  <si>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</si>
  <si>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</si>
  <si>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</si>
  <si>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</si>
  <si>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</si>
  <si>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</si>
  <si>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</si>
  <si>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</si>
  <si>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</si>
  <si>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</si>
  <si>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</si>
  <si>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</si>
  <si>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</si>
  <si>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</si>
  <si>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</si>
  <si>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</si>
  <si>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</si>
  <si>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</si>
  <si>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</si>
  <si>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</si>
  <si>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</si>
  <si>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</si>
  <si>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</si>
  <si>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</si>
  <si>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</si>
  <si>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</si>
  <si>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</si>
  <si>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</si>
  <si>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</si>
  <si>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</si>
  <si>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</si>
  <si>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</si>
  <si>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</si>
  <si>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</si>
  <si>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</si>
  <si>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</si>
  <si>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</si>
  <si>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</si>
  <si>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</si>
  <si>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</si>
  <si>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</si>
  <si>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</si>
  <si>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</si>
  <si>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</si>
  <si>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</si>
  <si>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</si>
  <si>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</si>
  <si>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</si>
  <si>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</si>
  <si>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</si>
  <si>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</si>
  <si>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</si>
  <si>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</si>
  <si>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</si>
  <si>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</si>
  <si>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</si>
  <si>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</si>
  <si>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</si>
  <si>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</si>
  <si>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</si>
  <si>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</si>
  <si>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</si>
  <si>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</si>
  <si>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</si>
  <si>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</si>
  <si>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</si>
  <si>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</si>
  <si>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</si>
  <si>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</si>
  <si>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</si>
  <si>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</si>
  <si>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</si>
  <si>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</si>
  <si>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</si>
  <si>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</si>
  <si>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</si>
  <si>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</si>
  <si>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</si>
  <si>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</si>
  <si>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</si>
  <si>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</si>
  <si>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</si>
  <si>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</si>
  <si>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</si>
  <si>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</si>
  <si>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</si>
  <si>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</si>
  <si>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</si>
  <si>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</si>
  <si>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</si>
  <si>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</si>
  <si>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</si>
  <si>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</si>
  <si>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</si>
  <si>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</si>
  <si>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</si>
  <si>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</si>
  <si>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</si>
  <si>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</si>
  <si>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</si>
  <si>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</si>
  <si>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</si>
  <si>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</si>
  <si>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</si>
  <si>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</si>
  <si>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</si>
  <si>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</si>
  <si>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</si>
  <si>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</si>
  <si>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</si>
  <si>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</si>
  <si>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</si>
  <si>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</si>
  <si>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</si>
  <si>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</si>
  <si>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</si>
  <si>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</si>
  <si>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</si>
  <si>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</si>
  <si>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</si>
  <si>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</si>
  <si>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</si>
  <si>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</si>
  <si>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</si>
  <si>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</si>
  <si>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</si>
  <si>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</si>
  <si>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</si>
  <si>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</si>
  <si>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</si>
  <si>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</si>
  <si>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</si>
  <si>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</si>
  <si>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</si>
  <si>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</si>
  <si>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</si>
  <si>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</si>
  <si>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</si>
  <si>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</si>
  <si>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</si>
  <si>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</si>
  <si>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</si>
  <si>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</si>
  <si>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</si>
  <si>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</si>
  <si>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</si>
  <si>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</si>
  <si>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</si>
  <si>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</si>
  <si>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</si>
  <si>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</si>
  <si>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</si>
  <si>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</si>
  <si>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</si>
  <si>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</si>
  <si>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</si>
  <si>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</si>
  <si>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</si>
  <si>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</si>
  <si>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</si>
  <si>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</si>
  <si>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</si>
  <si>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</si>
  <si>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</si>
  <si>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</si>
  <si>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</si>
  <si>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</si>
  <si>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</si>
  <si>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</si>
  <si>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</si>
  <si>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</si>
  <si>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</si>
  <si>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</si>
  <si>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</si>
  <si>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</si>
  <si>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</si>
  <si>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</si>
  <si>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</si>
  <si>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</si>
  <si>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</si>
  <si>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</si>
  <si>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</si>
  <si>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</si>
  <si>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</si>
  <si>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</si>
  <si>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</si>
  <si>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</si>
  <si>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</si>
  <si>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</si>
  <si>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</si>
  <si>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</si>
  <si>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</si>
  <si>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</si>
  <si>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</si>
  <si>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</si>
  <si>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</si>
  <si>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</si>
  <si>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</si>
  <si>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</si>
  <si>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</si>
  <si>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</si>
  <si>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</si>
  <si>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</si>
  <si>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</si>
  <si>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</si>
  <si>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</si>
  <si>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</si>
  <si>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</si>
  <si>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</si>
  <si>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</si>
  <si>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</si>
  <si>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</si>
  <si>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</si>
  <si>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</si>
  <si>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</si>
  <si>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</si>
  <si>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</si>
  <si>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</si>
  <si>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</si>
  <si>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</si>
  <si>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</si>
  <si>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</si>
  <si>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</si>
  <si>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</si>
  <si>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</si>
  <si>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</si>
  <si>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</si>
  <si>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</si>
  <si>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</si>
  <si>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</si>
  <si>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</si>
  <si>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</si>
  <si>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</si>
  <si>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</si>
  <si>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</si>
  <si>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</si>
  <si>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</si>
  <si>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</si>
  <si>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</si>
  <si>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</si>
  <si>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</si>
  <si>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</si>
  <si>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</si>
  <si>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</si>
  <si>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</si>
  <si>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</si>
  <si>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</si>
  <si>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</si>
  <si>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</si>
  <si>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</si>
  <si>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</si>
  <si>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</si>
  <si>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</si>
  <si>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</si>
  <si>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</si>
  <si>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</si>
  <si>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</si>
  <si>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</si>
  <si>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</si>
  <si>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</si>
  <si>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</si>
  <si>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</si>
  <si>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</si>
  <si>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</si>
  <si>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</si>
  <si>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</si>
  <si>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</si>
  <si>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</si>
  <si>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</si>
  <si>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</si>
  <si>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</si>
  <si>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</si>
  <si>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</si>
  <si>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</si>
  <si>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</si>
  <si>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</si>
  <si>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</si>
  <si>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</si>
  <si>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</si>
  <si>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</si>
  <si>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</si>
  <si>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</si>
  <si>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</si>
  <si>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</si>
  <si>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</si>
  <si>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</si>
  <si>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</si>
  <si>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</si>
  <si>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</si>
  <si>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</si>
  <si>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</si>
  <si>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</si>
  <si>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</si>
  <si>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</si>
  <si>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</si>
  <si>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</si>
  <si>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</si>
  <si>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</si>
  <si>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</si>
  <si>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</si>
  <si>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</si>
  <si>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</si>
  <si>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</si>
  <si>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</si>
  <si>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</si>
  <si>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</si>
  <si>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</si>
  <si>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</si>
  <si>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</si>
  <si>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</si>
  <si>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</si>
  <si>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</si>
  <si>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</si>
  <si>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</si>
  <si>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</si>
  <si>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</si>
  <si>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</si>
  <si>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</si>
  <si>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</si>
  <si>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</si>
  <si>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</si>
  <si>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</si>
  <si>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</si>
  <si>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</si>
  <si>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</si>
  <si>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</si>
  <si>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</si>
  <si>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</si>
  <si>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</si>
  <si>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</si>
  <si>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</si>
  <si>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</si>
  <si>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</si>
  <si>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</si>
  <si>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</si>
  <si>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</si>
  <si>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</si>
  <si>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</si>
  <si>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</si>
  <si>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</si>
  <si>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</si>
  <si>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</si>
  <si>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</si>
  <si>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</si>
  <si>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</si>
  <si>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</si>
  <si>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</si>
  <si>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</si>
  <si>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</si>
  <si>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</si>
  <si>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</si>
  <si>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</si>
  <si>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</si>
  <si>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</si>
  <si>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</si>
  <si>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</si>
  <si>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</si>
  <si>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</si>
  <si>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</si>
  <si>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</si>
  <si>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</si>
  <si>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</si>
  <si>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</si>
  <si>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</si>
  <si>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</si>
  <si>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</si>
  <si>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</si>
  <si>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</si>
  <si>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</si>
  <si>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</si>
  <si>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</si>
  <si>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</si>
  <si>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</si>
  <si>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</si>
  <si>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</si>
  <si>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</si>
  <si>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</si>
  <si>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</si>
  <si>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</si>
  <si>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</si>
  <si>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</si>
  <si>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</si>
  <si>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</si>
  <si>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</si>
  <si>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</si>
  <si>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</si>
  <si>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</si>
  <si>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</si>
  <si>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</si>
  <si>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</si>
  <si>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</si>
  <si>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</si>
  <si>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</si>
  <si>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</si>
  <si>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</si>
  <si>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</si>
  <si>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</si>
  <si>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</si>
  <si>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</si>
  <si>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</si>
  <si>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</si>
  <si>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</si>
  <si>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</si>
  <si>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</si>
  <si>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</si>
  <si>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</si>
  <si>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</si>
  <si>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</si>
  <si>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</si>
  <si>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</si>
  <si>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</si>
  <si>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</si>
  <si>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</si>
  <si>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</si>
  <si>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</si>
  <si>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</si>
  <si>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</si>
  <si>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</si>
  <si>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</si>
  <si>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</si>
  <si>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</si>
  <si>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</si>
  <si>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</si>
  <si>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</si>
  <si>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</si>
  <si>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</si>
  <si>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</si>
  <si>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</si>
  <si>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</si>
  <si>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</si>
  <si>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</si>
  <si>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</si>
  <si>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</si>
  <si>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</si>
  <si>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</si>
  <si>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</si>
  <si>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</si>
  <si>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</si>
  <si>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</si>
  <si>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</si>
  <si>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</si>
  <si>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</si>
  <si>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</si>
  <si>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</si>
  <si>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</si>
  <si>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</si>
  <si>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</si>
  <si>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</si>
  <si>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</si>
  <si>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</si>
  <si>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</si>
  <si>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</si>
  <si>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</si>
  <si>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</si>
  <si>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</si>
  <si>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</si>
  <si>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</si>
  <si>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</si>
  <si>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</si>
  <si>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</si>
  <si>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</si>
  <si>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</si>
  <si>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</si>
  <si>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</si>
  <si>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</si>
  <si>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</si>
  <si>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</si>
  <si>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</si>
  <si>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</si>
  <si>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</si>
  <si>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</si>
  <si>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</si>
  <si>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</si>
  <si>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</si>
  <si>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</si>
  <si>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</si>
  <si>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</si>
  <si>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</si>
  <si>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</si>
  <si>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</si>
  <si>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</si>
  <si>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</si>
  <si>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</si>
  <si>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</si>
  <si>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</si>
  <si>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</si>
  <si>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</si>
  <si>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</si>
  <si>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</si>
  <si>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</si>
  <si>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</si>
  <si>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</si>
  <si>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</si>
  <si>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</si>
  <si>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</si>
  <si>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</si>
  <si>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</si>
  <si>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</si>
  <si>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</si>
  <si>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</si>
  <si>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</si>
  <si>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</si>
  <si>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</si>
  <si>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</si>
  <si>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</si>
  <si>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</si>
  <si>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</si>
  <si>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</si>
  <si>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</si>
  <si>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</si>
  <si>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</si>
  <si>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</si>
  <si>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</si>
  <si>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</si>
  <si>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</si>
  <si>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</si>
  <si>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</si>
  <si>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</si>
  <si>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</si>
  <si>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</si>
  <si>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</si>
  <si>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</si>
  <si>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</si>
  <si>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</si>
  <si>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</si>
  <si>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</si>
  <si>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</si>
  <si>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</si>
  <si>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</si>
  <si>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</si>
  <si>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</si>
  <si>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</si>
  <si>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</si>
  <si>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</si>
  <si>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</si>
  <si>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</si>
  <si>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</si>
  <si>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</si>
  <si>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</si>
  <si>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</si>
  <si>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</si>
  <si>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</si>
  <si>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</si>
  <si>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</si>
  <si>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</si>
  <si>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</si>
  <si>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</si>
  <si>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</si>
  <si>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</si>
  <si>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</si>
  <si>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</si>
  <si>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</si>
  <si>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</si>
  <si>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</si>
  <si>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</si>
  <si>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</si>
  <si>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</si>
  <si>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</si>
  <si>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</si>
  <si>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</si>
  <si>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</si>
  <si>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</si>
  <si>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</si>
  <si>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</si>
  <si>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</si>
  <si>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</si>
  <si>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</si>
  <si>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</si>
  <si>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</si>
  <si>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</si>
  <si>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</si>
  <si>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</si>
  <si>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</si>
  <si>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</si>
  <si>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</si>
  <si>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</si>
  <si>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</si>
  <si>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</si>
  <si>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</si>
  <si>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</si>
  <si>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</si>
  <si>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</si>
  <si>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</si>
  <si>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</si>
  <si>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</si>
  <si>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</si>
  <si>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</si>
  <si>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</si>
  <si>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</si>
  <si>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</si>
  <si>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</si>
  <si>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</si>
  <si>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</si>
  <si>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</si>
  <si>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</si>
  <si>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</si>
  <si>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</si>
  <si>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</si>
  <si>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</si>
  <si>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</si>
  <si>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</si>
  <si>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</si>
  <si>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</si>
  <si>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</si>
  <si>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</si>
  <si>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</si>
  <si>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</si>
  <si>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</si>
  <si>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</si>
  <si>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</si>
  <si>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</si>
  <si>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</si>
  <si>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</si>
  <si>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</si>
  <si>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</si>
  <si>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</si>
  <si>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</si>
  <si>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</si>
  <si>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</si>
  <si>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</si>
  <si>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</si>
  <si>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</si>
  <si>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</si>
  <si>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</si>
  <si>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</si>
  <si>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</si>
  <si>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</si>
  <si>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</si>
  <si>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</si>
  <si>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</si>
  <si>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</si>
  <si>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</si>
  <si>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</si>
  <si>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</si>
  <si>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</si>
  <si>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</si>
  <si>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</si>
  <si>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</si>
  <si>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</si>
  <si>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</si>
  <si>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</si>
  <si>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</si>
  <si>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</si>
  <si>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</si>
  <si>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</si>
  <si>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</si>
  <si>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</si>
  <si>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</si>
  <si>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</si>
  <si>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</si>
  <si>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</si>
  <si>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</si>
  <si>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</si>
  <si>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</si>
  <si>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</si>
  <si>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</si>
  <si>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</si>
  <si>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</si>
  <si>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</si>
  <si>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</si>
  <si>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</si>
  <si>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</si>
  <si>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</si>
  <si>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</si>
  <si>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</si>
  <si>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</si>
  <si>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</si>
  <si>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</si>
  <si>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</si>
  <si>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</si>
  <si>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</si>
  <si>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</si>
  <si>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</si>
  <si>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</si>
  <si>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</si>
  <si>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</si>
  <si>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</si>
  <si>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</si>
  <si>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</si>
  <si>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</si>
  <si>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</si>
  <si>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</si>
  <si>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</si>
  <si>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</si>
  <si>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</si>
  <si>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</si>
  <si>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</si>
  <si>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</si>
  <si>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</si>
  <si>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</si>
  <si>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</si>
  <si>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</si>
  <si>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</si>
  <si>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</si>
  <si>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</si>
  <si>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</si>
  <si>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</si>
  <si>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</si>
  <si>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</si>
  <si>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</si>
  <si>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</si>
  <si>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</si>
  <si>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</si>
  <si>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</si>
  <si>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</si>
  <si>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</si>
  <si>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</si>
  <si>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</si>
  <si>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</si>
  <si>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</si>
  <si>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</si>
  <si>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</si>
  <si>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</si>
  <si>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</si>
  <si>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</si>
  <si>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</si>
  <si>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</si>
  <si>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</si>
  <si>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</si>
  <si>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</si>
  <si>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</si>
  <si>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</si>
  <si>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</si>
  <si>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</si>
  <si>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</si>
  <si>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</si>
  <si>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</si>
  <si>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</si>
  <si>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</si>
  <si>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</si>
  <si>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</si>
  <si>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</si>
  <si>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</si>
  <si>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</si>
  <si>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</si>
  <si>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</si>
  <si>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</si>
  <si>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</si>
  <si>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</si>
  <si>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</si>
  <si>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</si>
  <si>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</si>
  <si>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</si>
  <si>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</si>
  <si>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</si>
  <si>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</si>
  <si>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</si>
  <si>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</si>
  <si>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</si>
  <si>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</si>
  <si>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</si>
  <si>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</si>
  <si>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</si>
  <si>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</si>
  <si>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</si>
  <si>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</si>
  <si>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</si>
  <si>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</si>
  <si>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</si>
  <si>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</si>
  <si>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</si>
  <si>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</si>
  <si>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</si>
  <si>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</si>
  <si>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</si>
  <si>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</si>
  <si>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</si>
  <si>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</si>
  <si>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</si>
  <si>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</si>
  <si>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</si>
  <si>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</si>
  <si>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</si>
  <si>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</si>
  <si>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</si>
  <si>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</si>
  <si>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</si>
  <si>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</si>
  <si>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</si>
  <si>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</si>
  <si>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</si>
  <si>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</si>
  <si>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</si>
  <si>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</si>
  <si>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</si>
  <si>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</si>
  <si>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</si>
  <si>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</si>
  <si>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</si>
  <si>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</si>
  <si>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</si>
  <si>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</si>
  <si>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</si>
  <si>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</si>
  <si>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</si>
  <si>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</si>
  <si>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</si>
  <si>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</si>
  <si>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</si>
  <si>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</si>
  <si>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</si>
  <si>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</si>
  <si>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</si>
  <si>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</si>
  <si>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</si>
  <si>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</si>
  <si>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</si>
  <si>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</si>
  <si>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</si>
  <si>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</si>
  <si>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</si>
  <si>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</si>
  <si>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</si>
  <si>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</si>
  <si>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</si>
  <si>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</si>
  <si>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</si>
  <si>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</si>
  <si>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</si>
  <si>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</si>
  <si>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</si>
  <si>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</si>
  <si>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</si>
  <si>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</si>
  <si>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</si>
  <si>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</si>
  <si>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</si>
  <si>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</si>
  <si>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</si>
  <si>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</si>
  <si>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</si>
  <si>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</si>
  <si>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</si>
  <si>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</si>
  <si>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</si>
  <si>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</si>
  <si>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</si>
  <si>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</si>
  <si>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</si>
  <si>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</si>
  <si>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</si>
  <si>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</si>
  <si>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</si>
  <si>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</si>
  <si>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</si>
  <si>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</si>
  <si>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</si>
  <si>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</si>
  <si>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</si>
  <si>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</si>
  <si>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</si>
  <si>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</si>
  <si>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</si>
  <si>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</si>
  <si>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</si>
  <si>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</si>
  <si>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</si>
  <si>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</si>
  <si>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</si>
  <si>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</si>
  <si>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</si>
  <si>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</si>
  <si>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</si>
  <si>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</si>
  <si>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</si>
  <si>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</si>
  <si>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</si>
  <si>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</si>
  <si>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</si>
  <si>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</si>
  <si>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</si>
  <si>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</si>
  <si>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</si>
  <si>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</si>
  <si>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</si>
  <si>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</si>
  <si>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</si>
  <si>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</si>
  <si>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</si>
  <si>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</si>
  <si>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</si>
  <si>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</si>
  <si>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</si>
  <si>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</si>
  <si>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</si>
  <si>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</si>
  <si>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</si>
  <si>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</si>
  <si>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</si>
  <si>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</si>
  <si>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</si>
  <si>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</si>
  <si>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</si>
  <si>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</si>
  <si>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</si>
  <si>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</si>
  <si>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</si>
  <si>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</si>
  <si>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</si>
  <si>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</si>
  <si>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</si>
  <si>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</si>
  <si>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</si>
  <si>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</si>
  <si>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</si>
  <si>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</si>
  <si>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</si>
  <si>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</si>
  <si>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</si>
  <si>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</si>
  <si>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</si>
  <si>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</si>
  <si>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</si>
  <si>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</si>
  <si>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</si>
  <si>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</si>
  <si>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</si>
  <si>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</si>
  <si>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</si>
  <si>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</si>
  <si>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</si>
  <si>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</si>
  <si>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</si>
  <si>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</si>
  <si>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</si>
  <si>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</si>
  <si>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</si>
  <si>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</si>
  <si>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</si>
  <si>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</si>
  <si>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</si>
  <si>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</si>
  <si>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</si>
  <si>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</si>
  <si>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</si>
  <si>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</si>
  <si>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</si>
  <si>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</si>
  <si>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</si>
  <si>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</si>
  <si>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</si>
  <si>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</si>
  <si>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</si>
  <si>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</si>
  <si>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</si>
  <si>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</si>
  <si>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</si>
  <si>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</si>
  <si>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</si>
  <si>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</si>
  <si>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</si>
  <si>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</si>
  <si>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</si>
  <si>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</si>
  <si>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</si>
  <si>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</si>
  <si>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</si>
  <si>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</si>
  <si>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</si>
  <si>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</si>
  <si>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</si>
  <si>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</si>
  <si>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</si>
  <si>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</si>
  <si>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</si>
  <si>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</si>
  <si>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</si>
  <si>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</si>
  <si>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</si>
  <si>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</si>
  <si>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</si>
  <si>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</si>
  <si>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</si>
  <si>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</si>
  <si>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</si>
  <si>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</si>
  <si>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</si>
  <si>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</si>
  <si>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</si>
  <si>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</si>
  <si>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</si>
  <si>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</si>
  <si>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</si>
  <si>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</si>
  <si>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</si>
  <si>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</si>
  <si>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</si>
  <si>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</si>
  <si>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</si>
  <si>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</si>
  <si>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</si>
  <si>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</si>
  <si>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</si>
  <si>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</si>
  <si>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</si>
  <si>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</si>
  <si>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</si>
  <si>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</si>
  <si>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</si>
  <si>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</si>
  <si>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</si>
  <si>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</si>
  <si>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</si>
  <si>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</si>
  <si>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</si>
  <si>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</si>
  <si>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</si>
  <si>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</si>
  <si>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</si>
  <si>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</si>
  <si>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</si>
  <si>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</si>
  <si>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</si>
  <si>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</si>
  <si>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</si>
  <si>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</si>
  <si>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</si>
  <si>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</si>
  <si>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</si>
  <si>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</si>
  <si>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</si>
  <si>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</si>
  <si>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</si>
  <si>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</si>
  <si>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</si>
  <si>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</si>
  <si>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</si>
  <si>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</si>
  <si>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</si>
  <si>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</si>
  <si>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</si>
  <si>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</si>
  <si>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</si>
  <si>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</si>
  <si>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</si>
  <si>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</si>
  <si>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</si>
  <si>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</si>
  <si>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</si>
  <si>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</si>
  <si>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</si>
  <si>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</si>
  <si>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</si>
  <si>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</si>
  <si>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</si>
  <si>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</si>
  <si>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</si>
  <si>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</si>
  <si>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</si>
  <si>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</si>
  <si>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</si>
  <si>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</si>
  <si>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</si>
  <si>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</si>
  <si>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</si>
  <si>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</si>
  <si>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</si>
  <si>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</si>
  <si>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</si>
  <si>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</si>
  <si>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</si>
  <si>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</si>
  <si>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</si>
  <si>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</si>
  <si>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</si>
  <si>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</si>
  <si>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</si>
  <si>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</si>
  <si>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</si>
  <si>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</si>
  <si>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</si>
  <si>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</si>
  <si>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</si>
  <si>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</si>
  <si>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</si>
  <si>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</si>
  <si>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</si>
  <si>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</si>
  <si>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</si>
  <si>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</si>
  <si>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</si>
  <si>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</si>
  <si>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</si>
  <si>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</si>
  <si>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</si>
  <si>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</si>
  <si>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</si>
  <si>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</si>
  <si>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</si>
  <si>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</si>
  <si>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</si>
  <si>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</si>
  <si>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</si>
  <si>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</si>
  <si>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</si>
  <si>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</si>
  <si>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</si>
  <si>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</si>
  <si>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</si>
  <si>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</si>
  <si>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</si>
  <si>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</si>
  <si>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</si>
  <si>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</si>
  <si>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</si>
  <si>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</si>
  <si>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</si>
  <si>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</si>
  <si>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</si>
  <si>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</si>
  <si>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</si>
  <si>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</si>
  <si>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</si>
  <si>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</si>
  <si>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</si>
  <si>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</si>
  <si>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</si>
  <si>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</si>
  <si>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</si>
  <si>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</si>
  <si>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</si>
  <si>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</si>
  <si>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</si>
  <si>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</si>
  <si>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</si>
  <si>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</si>
  <si>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</si>
  <si>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</si>
  <si>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</si>
  <si>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</si>
  <si>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</si>
  <si>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</si>
  <si>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</si>
  <si>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</si>
  <si>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</si>
  <si>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</si>
  <si>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</si>
  <si>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</si>
  <si>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</si>
  <si>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</si>
  <si>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</si>
  <si>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</si>
  <si>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</si>
  <si>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</si>
  <si>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</si>
  <si>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</si>
  <si>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</si>
  <si>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</si>
  <si>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</si>
  <si>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</si>
  <si>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</si>
  <si>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</si>
  <si>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</si>
  <si>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</si>
  <si>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</si>
  <si>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</si>
  <si>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</si>
  <si>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</si>
  <si>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</si>
  <si>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</si>
  <si>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</si>
  <si>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</si>
  <si>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</si>
  <si>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</si>
  <si>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</si>
  <si>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</si>
  <si>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</si>
  <si>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</si>
  <si>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</si>
  <si>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</si>
  <si>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</si>
  <si>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</si>
  <si>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</si>
  <si>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</si>
  <si>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</si>
  <si>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</si>
  <si>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</si>
  <si>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</si>
  <si>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</si>
  <si>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</si>
  <si>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</si>
  <si>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</si>
  <si>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</si>
  <si>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</si>
  <si>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</si>
  <si>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</si>
  <si>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</si>
  <si>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</si>
  <si>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</si>
  <si>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</si>
  <si>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</si>
  <si>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</si>
  <si>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</si>
  <si>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</si>
  <si>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</si>
  <si>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</si>
  <si>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</si>
  <si>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</si>
  <si>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</si>
  <si>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</si>
  <si>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</si>
  <si>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</si>
  <si>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</si>
  <si>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</si>
  <si>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</si>
  <si>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</si>
  <si>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</si>
  <si>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</si>
  <si>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</si>
  <si>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</si>
  <si>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</si>
  <si>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</si>
  <si>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</si>
  <si>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</si>
  <si>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</si>
  <si>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</si>
  <si>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</si>
  <si>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</si>
  <si>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</si>
  <si>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</si>
  <si>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</si>
  <si>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</si>
  <si>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</si>
  <si>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</si>
  <si>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</si>
  <si>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</si>
  <si>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</si>
  <si>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</si>
  <si>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</si>
  <si>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</si>
  <si>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</si>
  <si>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</si>
  <si>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</si>
  <si>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</si>
  <si>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</si>
  <si>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</si>
  <si>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</si>
  <si>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</si>
  <si>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</si>
  <si>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</si>
  <si>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</si>
  <si>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</si>
  <si>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</si>
  <si>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</si>
  <si>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</si>
  <si>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</si>
  <si>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</si>
  <si>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</si>
  <si>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</si>
  <si>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</si>
  <si>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</si>
  <si>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</si>
  <si>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</si>
  <si>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</si>
  <si>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</si>
  <si>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</si>
  <si>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</si>
  <si>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</si>
  <si>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</si>
  <si>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</si>
  <si>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</si>
  <si>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</si>
  <si>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</si>
  <si>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</si>
  <si>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</si>
  <si>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</si>
  <si>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</si>
  <si>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</si>
  <si>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</si>
  <si>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</si>
  <si>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</si>
  <si>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</si>
  <si>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</si>
  <si>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</si>
  <si>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</si>
  <si>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</si>
  <si>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</si>
  <si>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</si>
  <si>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</si>
  <si>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</si>
  <si>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</si>
  <si>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</si>
  <si>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</si>
  <si>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</si>
  <si>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</si>
  <si>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</si>
  <si>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</si>
  <si>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</si>
  <si>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</si>
  <si>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</si>
  <si>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</si>
  <si>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</si>
  <si>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</si>
  <si>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</si>
  <si>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</si>
  <si>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</si>
  <si>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</si>
  <si>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</si>
  <si>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</si>
  <si>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</si>
  <si>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</si>
  <si>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</si>
  <si>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</si>
  <si>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</si>
  <si>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</si>
  <si>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</si>
  <si>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</si>
  <si>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</si>
  <si>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</si>
  <si>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</si>
  <si>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</si>
  <si>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</si>
  <si>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</si>
  <si>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</si>
  <si>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</si>
  <si>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</si>
  <si>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</si>
  <si>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</si>
  <si>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</si>
  <si>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</si>
  <si>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</si>
  <si>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</si>
  <si>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</si>
  <si>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</si>
  <si>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</si>
  <si>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</si>
  <si>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</si>
  <si>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</si>
  <si>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</si>
  <si>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</si>
  <si>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</si>
  <si>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</si>
  <si>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</si>
  <si>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</si>
  <si>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</si>
  <si>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</si>
  <si>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</si>
  <si>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</si>
  <si>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</si>
  <si>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</si>
  <si>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</si>
  <si>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</si>
  <si>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</si>
  <si>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</si>
  <si>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</si>
  <si>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</si>
  <si>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</si>
  <si>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</si>
  <si>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</si>
  <si>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</si>
  <si>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</si>
  <si>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</si>
  <si>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</si>
  <si>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</si>
  <si>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</si>
  <si>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</si>
  <si>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</si>
  <si>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</si>
  <si>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</si>
  <si>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</si>
  <si>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</si>
  <si>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</si>
  <si>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</si>
  <si>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</si>
  <si>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</si>
  <si>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</si>
  <si>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</si>
  <si>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</si>
  <si>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</si>
  <si>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</si>
  <si>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</si>
  <si>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</si>
  <si>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</si>
  <si>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</si>
  <si>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</si>
  <si>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</si>
  <si>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</si>
  <si>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</si>
  <si>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</si>
  <si>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</si>
  <si>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</si>
  <si>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</si>
  <si>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</si>
  <si>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</si>
  <si>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</si>
  <si>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</si>
  <si>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</si>
  <si>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</si>
  <si>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</si>
  <si>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</si>
  <si>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</si>
  <si>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</si>
  <si>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</si>
  <si>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</si>
  <si>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</si>
  <si>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</si>
  <si>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</si>
  <si>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</si>
  <si>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</si>
  <si>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</si>
  <si>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</si>
  <si>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</si>
  <si>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</si>
  <si>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</si>
  <si>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</si>
  <si>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</si>
  <si>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</si>
  <si>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</si>
  <si>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</si>
  <si>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</si>
  <si>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</si>
  <si>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</si>
  <si>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</si>
  <si>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</si>
  <si>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</si>
  <si>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</si>
  <si>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</si>
  <si>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</si>
  <si>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</si>
  <si>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</si>
  <si>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</si>
  <si>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</si>
  <si>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</si>
  <si>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</si>
  <si>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</si>
  <si>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</si>
  <si>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</si>
  <si>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</si>
  <si>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</si>
  <si>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</si>
  <si>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</si>
  <si>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</si>
  <si>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</si>
  <si>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</si>
  <si>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</si>
  <si>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</si>
  <si>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</si>
  <si>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</si>
  <si>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</si>
  <si>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</si>
  <si>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</si>
  <si>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</si>
  <si>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</si>
  <si>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</si>
  <si>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</si>
  <si>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</si>
  <si>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</si>
  <si>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</si>
  <si>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</si>
  <si>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</si>
  <si>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</si>
  <si>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</si>
  <si>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</si>
  <si>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</si>
  <si>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</si>
  <si>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</si>
  <si>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</si>
  <si>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</si>
  <si>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</si>
  <si>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</si>
  <si>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</si>
  <si>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</si>
  <si>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</si>
  <si>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</si>
  <si>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</si>
  <si>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</si>
  <si>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</si>
  <si>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</si>
  <si>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</si>
  <si>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</si>
  <si>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</si>
  <si>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</si>
  <si>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</si>
  <si>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</si>
  <si>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</si>
  <si>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</si>
  <si>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</si>
  <si>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</si>
  <si>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</si>
  <si>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</si>
  <si>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</si>
  <si>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</si>
  <si>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</si>
  <si>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</si>
  <si>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</si>
  <si>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</si>
  <si>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</si>
  <si>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</si>
  <si>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</si>
  <si>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</si>
  <si>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</si>
  <si>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</si>
  <si>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</si>
  <si>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</si>
  <si>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</si>
  <si>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</si>
  <si>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</si>
  <si>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</si>
  <si>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</si>
  <si>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</si>
  <si>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</si>
  <si>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</si>
  <si>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</si>
  <si>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</si>
  <si>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</si>
  <si>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</si>
  <si>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</si>
  <si>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</si>
  <si>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</si>
  <si>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</si>
  <si>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</si>
  <si>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</si>
  <si>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</si>
  <si>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</si>
  <si>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</si>
  <si>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</si>
  <si>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</si>
  <si>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</si>
  <si>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</si>
  <si>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</si>
  <si>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</si>
  <si>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</si>
  <si>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</si>
  <si>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</si>
  <si>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</si>
  <si>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</si>
  <si>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</si>
  <si>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</si>
  <si>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</si>
  <si>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</si>
  <si>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</si>
  <si>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</si>
  <si>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</si>
  <si>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</si>
  <si>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</si>
  <si>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</si>
  <si>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</si>
  <si>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</si>
  <si>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</si>
  <si>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</si>
  <si>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</si>
  <si>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</si>
  <si>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</si>
  <si>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</si>
  <si>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</si>
  <si>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</si>
  <si>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</si>
  <si>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</si>
  <si>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</si>
  <si>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</si>
  <si>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</si>
  <si>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</si>
  <si>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</si>
  <si>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</si>
  <si>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</si>
  <si>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</si>
  <si>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</si>
  <si>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</si>
  <si>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</si>
  <si>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</si>
  <si>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</si>
  <si>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</si>
  <si>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</si>
  <si>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</si>
  <si>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</si>
  <si>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</si>
  <si>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</si>
  <si>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</si>
  <si>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</si>
  <si>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</si>
  <si>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</si>
  <si>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</si>
  <si>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</si>
  <si>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</si>
  <si>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</si>
  <si>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</si>
  <si>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</si>
  <si>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</si>
  <si>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</si>
  <si>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</si>
  <si>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</si>
  <si>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</si>
  <si>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</si>
  <si>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</si>
  <si>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</si>
  <si>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</si>
  <si>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</si>
  <si>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</si>
  <si>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</si>
  <si>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</si>
  <si>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</si>
  <si>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</si>
  <si>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</si>
  <si>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</si>
  <si>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</si>
  <si>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</si>
  <si>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</si>
  <si>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</si>
  <si>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</si>
  <si>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</si>
  <si>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</si>
  <si>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</si>
  <si>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</si>
  <si>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</si>
  <si>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</si>
  <si>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</si>
  <si>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</si>
  <si>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</si>
  <si>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</si>
  <si>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</si>
  <si>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</si>
  <si>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</si>
  <si>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</si>
  <si>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</si>
  <si>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</si>
  <si>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</si>
  <si>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</si>
  <si>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</si>
  <si>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</si>
  <si>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</si>
  <si>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</si>
  <si>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</si>
  <si>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</si>
  <si>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</si>
  <si>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</si>
  <si>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</si>
  <si>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</si>
  <si>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</si>
  <si>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</si>
  <si>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</si>
  <si>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</si>
  <si>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</si>
  <si>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</si>
  <si>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</si>
  <si>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</si>
  <si>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</si>
  <si>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</si>
  <si>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</si>
  <si>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</si>
  <si>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</si>
  <si>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</si>
  <si>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</si>
  <si>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</si>
  <si>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</si>
  <si>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</si>
  <si>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</si>
  <si>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</si>
  <si>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</si>
  <si>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</si>
  <si>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</si>
  <si>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</si>
  <si>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</si>
  <si>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</si>
  <si>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</si>
  <si>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</si>
  <si>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</si>
  <si>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</si>
  <si>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</si>
  <si>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</si>
  <si>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</si>
  <si>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</si>
  <si>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</si>
  <si>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</si>
  <si>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</si>
  <si>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</si>
  <si>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</si>
  <si>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</si>
  <si>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</si>
  <si>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</si>
  <si>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</si>
  <si>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</si>
  <si>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</si>
  <si>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</si>
  <si>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</si>
  <si>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</si>
  <si>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</si>
  <si>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</si>
  <si>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</si>
  <si>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</si>
  <si>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</si>
  <si>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</si>
  <si>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</si>
  <si>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</si>
  <si>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</si>
  <si>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</si>
  <si>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</si>
  <si>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</si>
  <si>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</si>
  <si>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</si>
  <si>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</si>
  <si>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</si>
  <si>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</si>
  <si>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</si>
  <si>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</si>
  <si>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</si>
  <si>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</si>
  <si>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</si>
  <si>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</si>
  <si>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</si>
  <si>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</si>
  <si>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</si>
  <si>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</si>
  <si>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</si>
  <si>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</si>
  <si>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</si>
  <si>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</si>
  <si>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</si>
  <si>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</si>
  <si>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</si>
  <si>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</si>
  <si>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</si>
  <si>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</si>
  <si>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</si>
  <si>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</si>
  <si>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</si>
  <si>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</si>
  <si>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</si>
  <si>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</si>
  <si>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</si>
  <si>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</si>
  <si>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</si>
  <si>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</si>
  <si>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</si>
  <si>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</si>
  <si>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</si>
  <si>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</si>
  <si>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</si>
  <si>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</si>
  <si>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</si>
  <si>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</si>
  <si>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</si>
  <si>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</si>
  <si>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</si>
  <si>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</si>
  <si>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</si>
  <si>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</si>
  <si>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</si>
  <si>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</si>
  <si>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</si>
  <si>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</si>
  <si>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</si>
  <si>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</si>
  <si>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</si>
  <si>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</si>
  <si>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</si>
  <si>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</si>
  <si>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</si>
  <si>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</si>
  <si>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</si>
  <si>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</si>
  <si>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</si>
  <si>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</si>
  <si>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</si>
  <si>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</si>
  <si>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</si>
  <si>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</si>
  <si>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</si>
  <si>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</si>
  <si>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</si>
  <si>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</si>
  <si>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</si>
  <si>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</si>
  <si>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</si>
  <si>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</si>
  <si>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</si>
  <si>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</si>
  <si>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</si>
  <si>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</si>
  <si>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</si>
  <si>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</si>
  <si>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</si>
  <si>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</si>
  <si>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</si>
  <si>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</si>
  <si>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</si>
  <si>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</si>
  <si>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</si>
  <si>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</si>
  <si>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</si>
  <si>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</si>
  <si>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</si>
  <si>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</si>
  <si>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</si>
  <si>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</si>
  <si>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</si>
  <si>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</si>
  <si>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</si>
  <si>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</si>
  <si>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</si>
  <si>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</si>
  <si>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</si>
  <si>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</si>
  <si>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</si>
  <si>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</si>
  <si>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</si>
  <si>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</si>
  <si>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</si>
  <si>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</si>
  <si>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</si>
  <si>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</si>
  <si>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</si>
  <si>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</si>
  <si>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</si>
  <si>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</si>
  <si>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</si>
  <si>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</si>
  <si>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</si>
  <si>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</si>
  <si>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</si>
  <si>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</si>
  <si>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</si>
  <si>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</si>
  <si>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</si>
  <si>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</si>
  <si>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</si>
  <si>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</si>
  <si>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</si>
  <si>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</si>
  <si>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</si>
  <si>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</si>
  <si>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</si>
  <si>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</si>
  <si>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</si>
  <si>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</si>
  <si>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</si>
  <si>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</si>
  <si>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</si>
  <si>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</si>
  <si>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</si>
  <si>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</si>
  <si>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</si>
  <si>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</si>
  <si>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</si>
  <si>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</si>
  <si>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</si>
  <si>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</si>
  <si>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</si>
  <si>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</si>
  <si>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</si>
  <si>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</si>
  <si>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</si>
  <si>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</si>
  <si>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</si>
  <si>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</si>
  <si>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</si>
  <si>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</si>
  <si>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</si>
  <si>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</si>
  <si>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</si>
  <si>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</si>
  <si>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</si>
  <si>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</si>
  <si>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</si>
  <si>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</si>
  <si>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</si>
  <si>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</si>
  <si>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</si>
  <si>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</si>
  <si>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</si>
  <si>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</si>
  <si>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</si>
  <si>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</si>
  <si>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</si>
  <si>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</si>
  <si>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</si>
  <si>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</si>
  <si>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</si>
  <si>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</si>
  <si>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</si>
  <si>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</si>
  <si>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</si>
  <si>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</si>
  <si>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</si>
  <si>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</si>
  <si>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</si>
  <si>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</si>
  <si>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</si>
  <si>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</si>
  <si>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</si>
  <si>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</si>
  <si>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</si>
  <si>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</si>
  <si>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</si>
  <si>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</si>
  <si>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</si>
  <si>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</si>
  <si>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</si>
  <si>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</si>
  <si>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</si>
  <si>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</si>
  <si>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</si>
  <si>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</si>
  <si>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</si>
  <si>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</si>
  <si>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</si>
  <si>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</si>
  <si>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</si>
  <si>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</si>
  <si>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</si>
  <si>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</si>
  <si>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</si>
  <si>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</si>
  <si>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</si>
  <si>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</si>
  <si>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</si>
  <si>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</si>
  <si>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</si>
  <si>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</si>
  <si>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</si>
  <si>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</si>
  <si>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</si>
  <si>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</si>
  <si>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</si>
  <si>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</si>
  <si>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</si>
  <si>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</si>
  <si>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</si>
  <si>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</si>
  <si>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</si>
  <si>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</si>
  <si>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</si>
  <si>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</si>
  <si>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</si>
  <si>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</si>
  <si>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</si>
  <si>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</si>
  <si>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</si>
  <si>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</si>
  <si>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</si>
  <si>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</si>
  <si>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</si>
  <si>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</si>
  <si>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</si>
  <si>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</si>
  <si>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</si>
  <si>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</si>
  <si>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</si>
  <si>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</si>
  <si>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</si>
  <si>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</si>
  <si>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</si>
  <si>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</si>
  <si>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</si>
  <si>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</si>
  <si>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</si>
  <si>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</si>
  <si>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</si>
  <si>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</si>
  <si>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</si>
  <si>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</si>
  <si>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</si>
  <si>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</si>
  <si>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</si>
  <si>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</si>
  <si>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</si>
  <si>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</si>
  <si>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</si>
  <si>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</si>
  <si>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</si>
  <si>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</si>
  <si>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</si>
  <si>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</si>
  <si>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</si>
  <si>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</si>
  <si>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</si>
  <si>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</si>
  <si>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</si>
  <si>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</si>
  <si>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</si>
  <si>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</si>
  <si>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</si>
  <si>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</si>
  <si>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</si>
  <si>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</si>
  <si>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</si>
  <si>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</si>
  <si>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</si>
  <si>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</si>
  <si>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</si>
  <si>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</si>
  <si>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</si>
  <si>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</si>
  <si>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</si>
  <si>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</si>
  <si>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</si>
  <si>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</si>
  <si>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</si>
  <si>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</si>
  <si>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</si>
  <si>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</si>
  <si>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</si>
  <si>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</si>
  <si>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</si>
  <si>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</si>
  <si>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</si>
  <si>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</si>
  <si>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</si>
  <si>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</si>
  <si>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</si>
  <si>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</si>
  <si>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</si>
  <si>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</si>
  <si>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</si>
  <si>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</si>
  <si>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</si>
  <si>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</si>
  <si>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</si>
  <si>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</si>
  <si>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</si>
  <si>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</si>
  <si>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</si>
  <si>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</si>
  <si>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</si>
  <si>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</si>
  <si>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</si>
  <si>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</si>
  <si>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</si>
  <si>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</si>
  <si>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</si>
  <si>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</si>
  <si>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</si>
  <si>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</si>
  <si>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</si>
  <si>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</si>
  <si>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</si>
  <si>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</si>
  <si>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</si>
  <si>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</si>
  <si>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</si>
  <si>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</si>
  <si>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</si>
  <si>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</si>
  <si>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</si>
  <si>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</si>
  <si>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</si>
  <si>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</si>
  <si>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</si>
  <si>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</si>
  <si>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</si>
  <si>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</si>
  <si>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</si>
  <si>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</si>
  <si>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</si>
  <si>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</si>
  <si>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</si>
  <si>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</si>
  <si>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</si>
  <si>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</si>
  <si>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</si>
  <si>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</si>
  <si>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</si>
  <si>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</si>
  <si>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</si>
  <si>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</si>
  <si>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</si>
  <si>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</si>
  <si>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</si>
  <si>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</si>
  <si>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</si>
  <si>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</si>
  <si>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</si>
  <si>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</si>
  <si>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</si>
  <si>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</si>
  <si>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</si>
  <si>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</si>
  <si>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</si>
  <si>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</si>
  <si>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</si>
  <si>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</si>
  <si>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</si>
  <si>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</si>
  <si>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</si>
  <si>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</si>
  <si>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</si>
  <si>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</si>
  <si>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</si>
  <si>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</si>
  <si>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</si>
  <si>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</si>
  <si>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</si>
  <si>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</si>
  <si>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</si>
  <si>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</si>
  <si>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</si>
  <si>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</si>
  <si>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</si>
  <si>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</si>
  <si>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</si>
  <si>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</si>
  <si>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</si>
  <si>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</si>
  <si>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</si>
  <si>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</si>
  <si>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</si>
  <si>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</si>
  <si>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</si>
  <si>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</si>
  <si>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</si>
  <si>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</si>
  <si>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</si>
  <si>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</si>
  <si>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</si>
  <si>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</si>
  <si>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</si>
  <si>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</si>
  <si>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</si>
  <si>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</si>
  <si>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</si>
  <si>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</si>
  <si>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</si>
  <si>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</si>
  <si>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</si>
  <si>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</si>
  <si>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</si>
  <si>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</si>
  <si>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</si>
  <si>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</si>
  <si>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</si>
  <si>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</si>
  <si>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</si>
  <si>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</si>
  <si>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</si>
  <si>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</si>
  <si>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</si>
  <si>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</si>
  <si>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</si>
  <si>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</si>
  <si>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</si>
  <si>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</si>
  <si>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</si>
  <si>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</si>
  <si>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</si>
  <si>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</si>
  <si>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</si>
  <si>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</si>
  <si>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</si>
  <si>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</si>
  <si>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</si>
  <si>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</si>
  <si>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</si>
  <si>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</si>
  <si>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</si>
  <si>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</si>
  <si>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</si>
  <si>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</si>
  <si>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</si>
  <si>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</si>
  <si>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</si>
  <si>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</si>
  <si>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</si>
  <si>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</si>
  <si>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</si>
  <si>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</si>
  <si>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</si>
  <si>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</si>
  <si>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</si>
  <si>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</si>
  <si>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</si>
  <si>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</si>
  <si>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</si>
  <si>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</si>
  <si>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</si>
  <si>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</si>
  <si>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</si>
  <si>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</si>
  <si>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</si>
  <si>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</si>
  <si>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</si>
  <si>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</si>
  <si>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</si>
  <si>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</si>
  <si>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</si>
  <si>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</si>
  <si>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</si>
  <si>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</si>
  <si>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</si>
  <si>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</si>
  <si>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</si>
  <si>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</si>
  <si>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</si>
  <si>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</si>
  <si>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</si>
  <si>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</si>
  <si>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</si>
  <si>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</si>
  <si>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</si>
  <si>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</si>
  <si>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</si>
  <si>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</si>
  <si>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</si>
  <si>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</si>
  <si>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</si>
  <si>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</si>
  <si>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</si>
  <si>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</si>
  <si>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</si>
  <si>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</si>
  <si>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</si>
  <si>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</si>
  <si>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</si>
  <si>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</si>
  <si>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</si>
  <si>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</si>
  <si>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</si>
  <si>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</si>
  <si>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</si>
  <si>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</si>
  <si>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</si>
  <si>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</si>
  <si>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</si>
  <si>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</si>
  <si>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</si>
  <si>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</si>
  <si>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</si>
  <si>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</si>
  <si>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</si>
  <si>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</si>
  <si>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</si>
  <si>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</si>
  <si>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</si>
  <si>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</si>
  <si>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</si>
  <si>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</si>
  <si>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</si>
  <si>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</si>
  <si>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</si>
  <si>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</si>
  <si>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</si>
  <si>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</si>
  <si>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</si>
  <si>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</si>
  <si>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</si>
  <si>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</si>
  <si>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</si>
  <si>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</si>
  <si>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</si>
  <si>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</si>
  <si>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</si>
  <si>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</si>
  <si>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</si>
  <si>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</si>
  <si>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</si>
  <si>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</si>
  <si>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</si>
  <si>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</si>
  <si>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</si>
  <si>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</si>
  <si>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</si>
  <si>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</si>
  <si>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</si>
  <si>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</si>
  <si>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</si>
  <si>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</si>
  <si>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</si>
  <si>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</si>
  <si>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</si>
  <si>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</si>
  <si>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</si>
  <si>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</si>
  <si>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</si>
  <si>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</si>
  <si>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</si>
  <si>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</si>
  <si>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</si>
  <si>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</si>
  <si>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</si>
  <si>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</si>
  <si>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</si>
  <si>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</si>
  <si>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</si>
  <si>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</si>
  <si>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</si>
  <si>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</si>
  <si>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</si>
  <si>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</si>
  <si>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</si>
  <si>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</si>
  <si>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</si>
  <si>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</si>
  <si>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</si>
  <si>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</si>
  <si>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</si>
  <si>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</si>
  <si>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</si>
  <si>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</si>
  <si>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</si>
  <si>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</si>
  <si>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</si>
  <si>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</si>
  <si>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</si>
  <si>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</si>
  <si>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</si>
  <si>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</si>
  <si>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</si>
  <si>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</si>
  <si>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</si>
  <si>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</si>
  <si>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</si>
  <si>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</si>
  <si>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</si>
  <si>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</si>
  <si>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</si>
  <si>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</si>
  <si>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</si>
  <si>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</si>
  <si>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</si>
  <si>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</si>
  <si>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</si>
  <si>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</si>
  <si>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</si>
  <si>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</si>
  <si>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</si>
  <si>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</si>
  <si>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</si>
  <si>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</si>
  <si>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</si>
  <si>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</si>
  <si>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</si>
  <si>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</si>
  <si>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</si>
  <si>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</si>
  <si>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</si>
  <si>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</si>
  <si>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</si>
  <si>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</si>
  <si>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</si>
  <si>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</si>
  <si>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</si>
  <si>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</si>
  <si>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</si>
  <si>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</si>
  <si>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</si>
  <si>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</si>
  <si>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</si>
  <si>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</si>
  <si>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</si>
  <si>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</si>
  <si>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</si>
  <si>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</si>
  <si>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</si>
  <si>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</si>
  <si>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</si>
  <si>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</si>
  <si>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</si>
  <si>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</si>
  <si>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</si>
  <si>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</si>
  <si>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</si>
  <si>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</si>
  <si>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</si>
  <si>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</si>
  <si>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</si>
  <si>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</si>
  <si>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</si>
  <si>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</si>
  <si>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</si>
  <si>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</si>
  <si>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</si>
  <si>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</si>
  <si>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</si>
  <si>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</si>
  <si>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</si>
  <si>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</si>
  <si>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</si>
  <si>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</si>
  <si>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</si>
  <si>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</si>
  <si>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</si>
  <si>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</si>
  <si>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</si>
  <si>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</si>
  <si>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</si>
  <si>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</si>
  <si>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</si>
  <si>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</si>
  <si>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</si>
  <si>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</si>
  <si>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</si>
  <si>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</si>
  <si>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</si>
  <si>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</si>
  <si>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</si>
  <si>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</si>
  <si>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</si>
  <si>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</si>
  <si>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</si>
  <si>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</si>
  <si>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</si>
  <si>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</si>
  <si>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</si>
  <si>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</si>
  <si>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</si>
  <si>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</si>
  <si>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</si>
  <si>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</si>
  <si>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</si>
  <si>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</si>
  <si>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</si>
  <si>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</si>
  <si>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</si>
  <si>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</si>
  <si>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</si>
  <si>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</si>
  <si>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</si>
  <si>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</si>
  <si>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</si>
  <si>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</si>
  <si>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</si>
  <si>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</si>
  <si>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</si>
  <si>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</si>
  <si>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</si>
  <si>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</si>
  <si>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</si>
  <si>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</si>
  <si>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</si>
  <si>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</si>
  <si>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</si>
  <si>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</si>
  <si>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</si>
  <si>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</si>
  <si>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</si>
  <si>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</si>
  <si>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</si>
  <si>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</si>
  <si>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</si>
  <si>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</si>
  <si>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</si>
  <si>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</si>
  <si>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</si>
  <si>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</si>
  <si>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</si>
  <si>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</si>
  <si>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</si>
  <si>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</si>
  <si>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</si>
  <si>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</si>
  <si>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</si>
  <si>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</si>
  <si>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</si>
  <si>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</si>
  <si>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</si>
  <si>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</si>
  <si>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</si>
  <si>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</si>
  <si>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</si>
  <si>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</si>
  <si>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</si>
  <si>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</si>
  <si>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</si>
  <si>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</si>
  <si>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</si>
  <si>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</si>
  <si>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</si>
  <si>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</si>
  <si>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</si>
  <si>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</si>
  <si>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</si>
  <si>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</si>
  <si>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</si>
  <si>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</si>
  <si>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</si>
  <si>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</si>
  <si>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</si>
  <si>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</si>
  <si>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</si>
  <si>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</si>
  <si>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</si>
  <si>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</si>
  <si>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</si>
  <si>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</si>
  <si>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</si>
  <si>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</si>
  <si>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</si>
  <si>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</si>
  <si>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</si>
  <si>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</si>
  <si>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</si>
  <si>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</si>
  <si>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</si>
  <si>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</si>
  <si>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</si>
  <si>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</si>
  <si>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</si>
  <si>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</si>
  <si>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</si>
  <si>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</si>
  <si>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</si>
  <si>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</si>
  <si>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</si>
  <si>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</si>
  <si>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</si>
  <si>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</si>
  <si>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</si>
  <si>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</si>
  <si>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</si>
  <si>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</si>
  <si>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</si>
  <si>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</si>
  <si>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</si>
  <si>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</si>
  <si>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</si>
  <si>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</si>
  <si>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</si>
  <si>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</si>
  <si>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</si>
  <si>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</si>
  <si>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</si>
  <si>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</si>
  <si>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</si>
  <si>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</si>
  <si>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</si>
  <si>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</si>
  <si>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</si>
  <si>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</si>
  <si>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</si>
  <si>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</si>
  <si>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</si>
  <si>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</si>
  <si>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</si>
  <si>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</si>
  <si>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</si>
  <si>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</si>
  <si>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</si>
  <si>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</si>
  <si>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</si>
  <si>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</si>
  <si>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</si>
  <si>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</si>
  <si>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</si>
  <si>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</si>
  <si>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</si>
  <si>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</si>
  <si>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</si>
  <si>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</si>
  <si>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</si>
  <si>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</si>
  <si>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</si>
  <si>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</si>
  <si>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</si>
  <si>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</si>
  <si>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</si>
  <si>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</si>
  <si>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</si>
  <si>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</si>
  <si>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</si>
  <si>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</si>
  <si>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</si>
  <si>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</si>
  <si>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</si>
  <si>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</si>
  <si>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</si>
  <si>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</si>
  <si>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</si>
  <si>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</si>
  <si>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</si>
  <si>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</si>
  <si>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</si>
  <si>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</si>
  <si>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</si>
  <si>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</si>
  <si>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</si>
  <si>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</si>
  <si>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</si>
  <si>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</si>
  <si>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</si>
  <si>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</si>
  <si>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</si>
  <si>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</si>
  <si>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</si>
  <si>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</si>
  <si>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</si>
  <si>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</si>
  <si>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</si>
  <si>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</si>
  <si>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</si>
  <si>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</si>
  <si>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</si>
  <si>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</si>
  <si>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</si>
  <si>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</si>
  <si>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</si>
  <si>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</si>
  <si>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</si>
  <si>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</si>
  <si>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</si>
  <si>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</si>
  <si>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</si>
  <si>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</si>
  <si>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</si>
  <si>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</si>
  <si>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</si>
  <si>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</si>
  <si>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</si>
  <si>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</si>
  <si>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</si>
  <si>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</si>
  <si>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</si>
  <si>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</si>
  <si>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</si>
  <si>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</si>
  <si>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</si>
  <si>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</si>
  <si>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</si>
  <si>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</si>
  <si>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</si>
  <si>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</si>
  <si>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</si>
  <si>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</si>
  <si>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</si>
  <si>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</si>
  <si>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</si>
  <si>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</si>
  <si>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</si>
  <si>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</si>
  <si>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</si>
  <si>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</si>
  <si>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</si>
  <si>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</si>
  <si>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</si>
  <si>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</si>
  <si>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</si>
  <si>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</si>
  <si>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</si>
  <si>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</si>
  <si>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</si>
  <si>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</si>
  <si>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</si>
  <si>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</si>
  <si>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</si>
  <si>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</si>
  <si>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</si>
  <si>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</si>
  <si>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</si>
  <si>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</si>
  <si>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</si>
  <si>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</si>
  <si>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</si>
  <si>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</si>
  <si>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</si>
  <si>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</si>
  <si>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</si>
  <si>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</si>
  <si>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</si>
  <si>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</si>
  <si>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</si>
  <si>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</si>
  <si>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</si>
  <si>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</si>
  <si>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</si>
  <si>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</si>
  <si>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</si>
  <si>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</si>
  <si>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</si>
  <si>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</si>
  <si>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</si>
  <si>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</si>
  <si>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</si>
  <si>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</si>
  <si>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</si>
  <si>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</si>
  <si>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</si>
  <si>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</si>
  <si>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</si>
  <si>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</si>
  <si>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</si>
  <si>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</si>
  <si>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</si>
  <si>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</si>
  <si>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</si>
  <si>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</si>
  <si>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</si>
  <si>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</si>
  <si>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</si>
  <si>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</si>
  <si>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</si>
  <si>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</si>
  <si>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</si>
  <si>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</si>
  <si>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</si>
  <si>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</si>
  <si>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</si>
  <si>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</si>
  <si>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</si>
  <si>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</si>
  <si>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</si>
  <si>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</si>
  <si>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</si>
  <si>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</si>
  <si>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</si>
  <si>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</si>
  <si>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</si>
  <si>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</si>
  <si>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</si>
  <si>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</si>
  <si>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</si>
  <si>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</si>
  <si>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</si>
  <si>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</si>
  <si>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</si>
  <si>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</si>
  <si>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</si>
  <si>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</si>
  <si>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</si>
  <si>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</si>
  <si>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</si>
  <si>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</si>
  <si>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</si>
  <si>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</si>
  <si>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</si>
  <si>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</si>
  <si>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</si>
  <si>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</si>
  <si>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</si>
  <si>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</si>
  <si>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</si>
  <si>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</si>
  <si>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</si>
  <si>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</si>
  <si>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</si>
  <si>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</si>
  <si>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</si>
  <si>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</si>
  <si>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</si>
  <si>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</si>
  <si>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</si>
  <si>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</si>
  <si>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</si>
  <si>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</si>
  <si>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</si>
  <si>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</si>
  <si>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</si>
  <si>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</si>
  <si>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</si>
  <si>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</si>
  <si>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</si>
  <si>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</si>
  <si>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</si>
  <si>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</si>
  <si>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</si>
  <si>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</si>
  <si>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</si>
  <si>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</si>
  <si>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</si>
  <si>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</si>
  <si>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</si>
  <si>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</si>
  <si>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</si>
  <si>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</si>
  <si>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</si>
  <si>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</si>
  <si>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</si>
  <si>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</si>
  <si>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</si>
  <si>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</si>
  <si>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</si>
  <si>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</si>
  <si>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</si>
  <si>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</si>
  <si>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</si>
  <si>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</si>
  <si>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</si>
  <si>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</si>
  <si>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</si>
  <si>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</si>
  <si>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</si>
  <si>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</si>
  <si>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</si>
  <si>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</si>
  <si>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</si>
  <si>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</si>
  <si>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</si>
  <si>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</si>
  <si>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</si>
  <si>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</si>
  <si>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</si>
  <si>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</si>
  <si>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</si>
  <si>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</si>
  <si>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</si>
  <si>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</si>
  <si>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</si>
  <si>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</si>
  <si>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</si>
  <si>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</si>
  <si>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</si>
  <si>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</si>
  <si>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</si>
  <si>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</si>
  <si>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</si>
  <si>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</si>
  <si>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</si>
  <si>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</si>
  <si>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</si>
  <si>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</si>
  <si>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</si>
  <si>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</si>
  <si>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</si>
  <si>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</si>
  <si>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</si>
  <si>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</si>
  <si>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</si>
  <si>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</si>
  <si>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</si>
  <si>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</si>
  <si>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</si>
  <si>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</si>
  <si>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</si>
  <si>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</si>
  <si>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</si>
  <si>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</si>
  <si>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</si>
  <si>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</si>
  <si>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</si>
  <si>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</si>
  <si>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</si>
  <si>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</si>
  <si>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</si>
  <si>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</si>
  <si>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</si>
  <si>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</si>
  <si>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</si>
  <si>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</si>
  <si>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</si>
  <si>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</si>
  <si>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</si>
  <si>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</si>
  <si>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</si>
  <si>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</si>
  <si>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</si>
  <si>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</si>
  <si>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</si>
  <si>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</si>
  <si>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</si>
  <si>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</si>
  <si>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</si>
  <si>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</si>
  <si>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</si>
  <si>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</si>
  <si>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</si>
  <si>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</si>
  <si>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</si>
  <si>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</si>
  <si>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</si>
  <si>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</si>
  <si>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</si>
  <si>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</si>
  <si>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</si>
  <si>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</si>
  <si>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</si>
  <si>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</si>
  <si>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</si>
  <si>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</si>
  <si>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</si>
  <si>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</si>
  <si>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</si>
  <si>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</si>
  <si>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</si>
  <si>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</si>
  <si>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</si>
  <si>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</si>
  <si>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</si>
  <si>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</si>
  <si>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</si>
  <si>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</si>
  <si>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</si>
  <si>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</si>
  <si>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</si>
  <si>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</si>
  <si>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</si>
  <si>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</si>
  <si>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</si>
  <si>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</si>
  <si>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</si>
  <si>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</si>
  <si>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</si>
  <si>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</si>
  <si>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</si>
  <si>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</si>
  <si>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</si>
  <si>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</si>
  <si>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</si>
  <si>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</si>
  <si>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</si>
  <si>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</si>
  <si>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</si>
  <si>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</si>
  <si>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</si>
  <si>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</si>
  <si>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</si>
  <si>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</si>
  <si>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</si>
  <si>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</si>
  <si>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</si>
  <si>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</si>
  <si>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</si>
  <si>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</si>
  <si>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</si>
  <si>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</si>
  <si>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</si>
  <si>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</si>
  <si>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</si>
  <si>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</si>
  <si>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</si>
  <si>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</si>
  <si>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</si>
  <si>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</si>
  <si>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</si>
  <si>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</si>
  <si>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</si>
  <si>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</si>
  <si>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</si>
  <si>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</si>
  <si>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</si>
  <si>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</si>
  <si>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</si>
  <si>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</si>
  <si>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</si>
  <si>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</si>
  <si>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</si>
  <si>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</si>
  <si>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</si>
  <si>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</si>
  <si>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</si>
  <si>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</si>
  <si>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</si>
  <si>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</si>
  <si>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</si>
  <si>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</si>
  <si>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</si>
  <si>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</si>
  <si>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</si>
  <si>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</si>
  <si>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</si>
  <si>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</si>
  <si>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</si>
  <si>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</si>
  <si>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</si>
  <si>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</si>
  <si>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</si>
  <si>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</si>
  <si>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</si>
  <si>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</si>
  <si>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</si>
  <si>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</si>
  <si>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</si>
  <si>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</si>
  <si>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</si>
  <si>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</si>
  <si>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</si>
  <si>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</si>
  <si>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</si>
  <si>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</si>
  <si>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</si>
  <si>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</si>
  <si>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</si>
  <si>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</si>
  <si>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</si>
  <si>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</si>
  <si>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</si>
  <si>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</si>
  <si>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</si>
  <si>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</si>
  <si>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</si>
  <si>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</si>
  <si>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</si>
  <si>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</si>
  <si>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</si>
  <si>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</si>
  <si>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</si>
  <si>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</si>
  <si>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</si>
  <si>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</si>
  <si>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</si>
  <si>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</si>
  <si>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</si>
  <si>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</si>
  <si>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</si>
  <si>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</si>
  <si>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</si>
  <si>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</si>
  <si>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</si>
  <si>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</si>
  <si>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</si>
  <si>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</si>
  <si>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</si>
  <si>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</si>
  <si>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</si>
  <si>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</si>
  <si>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</si>
  <si>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</si>
  <si>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</si>
  <si>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</si>
  <si>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</si>
  <si>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</si>
  <si>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</si>
  <si>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</si>
  <si>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</si>
  <si>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</si>
  <si>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</si>
  <si>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</si>
  <si>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</si>
  <si>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</si>
  <si>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</si>
  <si>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</si>
  <si>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</si>
  <si>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</si>
  <si>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</si>
  <si>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</si>
  <si>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</si>
  <si>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</si>
  <si>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</si>
  <si>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</si>
  <si>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</si>
  <si>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</si>
  <si>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</si>
  <si>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</si>
  <si>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</si>
  <si>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</si>
  <si>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</si>
  <si>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</si>
  <si>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</si>
  <si>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</si>
  <si>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</si>
  <si>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</si>
  <si>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</si>
  <si>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</si>
  <si>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</si>
  <si>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</si>
  <si>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</si>
  <si>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</si>
  <si>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</si>
  <si>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</si>
  <si>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</si>
  <si>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</si>
  <si>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</si>
  <si>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</si>
  <si>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</si>
  <si>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</si>
  <si>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</si>
  <si>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</si>
  <si>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</si>
  <si>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</si>
  <si>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</si>
  <si>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</si>
  <si>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</si>
  <si>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</si>
  <si>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</si>
  <si>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</si>
  <si>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</si>
  <si>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</si>
  <si>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</si>
  <si>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</si>
  <si>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</si>
  <si>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</si>
  <si>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</si>
  <si>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</si>
  <si>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</si>
  <si>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</si>
  <si>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</si>
  <si>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</si>
  <si>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</si>
  <si>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</si>
  <si>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</si>
  <si>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</si>
  <si>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</si>
  <si>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</si>
  <si>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</si>
  <si>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</si>
  <si>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</si>
  <si>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</si>
  <si>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</si>
  <si>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</si>
  <si>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</si>
  <si>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</si>
  <si>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</si>
  <si>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</si>
  <si>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</si>
  <si>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</si>
  <si>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</si>
  <si>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</si>
  <si>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</si>
  <si>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</si>
  <si>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</si>
  <si>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</si>
  <si>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</si>
  <si>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</si>
  <si>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</si>
  <si>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</si>
  <si>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</si>
  <si>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</si>
  <si>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</si>
  <si>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</si>
  <si>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</si>
  <si>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</si>
  <si>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</si>
  <si>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</si>
  <si>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</si>
  <si>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</si>
  <si>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</si>
  <si>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</si>
  <si>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</si>
  <si>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</si>
  <si>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</si>
  <si>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</si>
  <si>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</si>
  <si>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</si>
  <si>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</si>
  <si>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</si>
  <si>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</si>
  <si>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</si>
  <si>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</si>
  <si>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</si>
  <si>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</si>
  <si>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</si>
  <si>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</si>
  <si>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</si>
  <si>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</si>
  <si>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</si>
  <si>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</si>
  <si>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</si>
  <si>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</si>
  <si>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</si>
  <si>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</si>
  <si>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</si>
  <si>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</si>
  <si>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</si>
  <si>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</si>
  <si>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</si>
  <si>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</si>
  <si>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</si>
  <si>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</si>
  <si>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</si>
  <si>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</si>
  <si>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</si>
  <si>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</si>
  <si>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</si>
  <si>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</si>
  <si>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</si>
  <si>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</si>
  <si>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</si>
  <si>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</si>
  <si>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</si>
  <si>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</si>
  <si>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</si>
  <si>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</si>
  <si>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</si>
  <si>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</si>
  <si>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</si>
  <si>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</si>
  <si>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</si>
  <si>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</si>
  <si>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</si>
  <si>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</si>
  <si>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</si>
  <si>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</si>
  <si>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</si>
  <si>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</si>
  <si>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</si>
  <si>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</si>
  <si>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</si>
  <si>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</si>
  <si>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</si>
  <si>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</si>
  <si>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</si>
  <si>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</si>
  <si>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</si>
  <si>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</si>
  <si>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</si>
  <si>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</si>
  <si>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</si>
  <si>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</si>
  <si>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</si>
  <si>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</si>
  <si>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</si>
  <si>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</si>
  <si>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</si>
  <si>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</si>
  <si>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</si>
  <si>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</si>
  <si>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</si>
  <si>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</si>
  <si>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</si>
  <si>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</si>
  <si>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</si>
  <si>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</si>
  <si>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</si>
  <si>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</si>
  <si>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</si>
  <si>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</si>
  <si>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</si>
  <si>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</si>
  <si>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</si>
  <si>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</si>
  <si>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</si>
  <si>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</si>
  <si>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</si>
  <si>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</si>
  <si>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</si>
  <si>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</si>
  <si>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</si>
  <si>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</si>
  <si>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</si>
  <si>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</si>
  <si>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</si>
  <si>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</si>
  <si>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</si>
  <si>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</si>
  <si>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</si>
  <si>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</si>
  <si>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</si>
  <si>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</si>
  <si>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</si>
  <si>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</si>
  <si>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</si>
  <si>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</si>
  <si>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</si>
  <si>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</si>
  <si>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</si>
  <si>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</si>
  <si>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</si>
  <si>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</si>
  <si>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</si>
  <si>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</si>
  <si>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</si>
  <si>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</si>
  <si>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</si>
  <si>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</si>
  <si>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</si>
  <si>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</si>
  <si>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</si>
  <si>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</si>
  <si>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</si>
  <si>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</si>
  <si>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</si>
  <si>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</si>
  <si>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</si>
  <si>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</si>
  <si>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</si>
  <si>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</si>
  <si>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</si>
  <si>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</si>
  <si>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</si>
  <si>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</si>
  <si>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</si>
  <si>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</si>
  <si>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</si>
  <si>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</si>
  <si>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</si>
  <si>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</si>
  <si>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</si>
  <si>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</si>
  <si>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</si>
  <si>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</si>
  <si>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</si>
  <si>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</si>
  <si>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</si>
  <si>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</si>
  <si>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</si>
  <si>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</si>
  <si>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</si>
  <si>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</si>
  <si>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</si>
  <si>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</si>
  <si>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</si>
  <si>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</si>
  <si>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</si>
  <si>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</si>
  <si>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</si>
  <si>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</si>
  <si>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</si>
  <si>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</si>
  <si>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</si>
  <si>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</si>
  <si>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</si>
  <si>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</si>
  <si>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</si>
  <si>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</si>
  <si>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</si>
  <si>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</si>
  <si>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</si>
  <si>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</si>
  <si>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</si>
  <si>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</si>
  <si>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</si>
  <si>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</si>
  <si>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</si>
  <si>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</si>
  <si>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</si>
  <si>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</si>
  <si>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</si>
  <si>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</si>
  <si>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</si>
  <si>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</si>
  <si>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</si>
  <si>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</si>
  <si>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</si>
  <si>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</si>
  <si>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</si>
  <si>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</si>
  <si>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</si>
  <si>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</si>
  <si>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</si>
  <si>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</si>
  <si>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</si>
  <si>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</si>
  <si>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</si>
  <si>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</si>
  <si>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</si>
  <si>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</si>
  <si>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</si>
  <si>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</si>
  <si>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</si>
  <si>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</si>
  <si>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</si>
  <si>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</si>
  <si>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</si>
  <si>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</si>
  <si>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</si>
  <si>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</si>
  <si>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</si>
  <si>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</si>
  <si>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</si>
  <si>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</si>
  <si>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</si>
  <si>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</si>
  <si>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</si>
  <si>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</si>
  <si>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</si>
  <si>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</si>
  <si>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</si>
  <si>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</si>
  <si>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</si>
  <si>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</si>
  <si>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</si>
  <si>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</si>
  <si>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</si>
  <si>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</si>
  <si>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</si>
  <si>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</si>
  <si>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</si>
  <si>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</si>
  <si>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</si>
  <si>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</si>
  <si>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</si>
  <si>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</si>
  <si>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</si>
  <si>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</si>
  <si>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</si>
  <si>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</si>
  <si>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</si>
  <si>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</si>
  <si>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</si>
  <si>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</si>
  <si>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</si>
  <si>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</si>
  <si>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</si>
  <si>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</si>
  <si>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</si>
  <si>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</si>
  <si>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</si>
  <si>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</si>
  <si>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</si>
  <si>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</si>
  <si>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</si>
  <si>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</si>
  <si>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</si>
  <si>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</si>
  <si>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</si>
  <si>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</si>
  <si>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</si>
  <si>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</si>
  <si>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</si>
  <si>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</si>
  <si>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</si>
  <si>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</si>
  <si>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</si>
  <si>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</si>
  <si>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</si>
  <si>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</si>
  <si>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</si>
  <si>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</si>
  <si>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</si>
  <si>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</si>
  <si>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</si>
  <si>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</si>
  <si>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</si>
  <si>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</si>
  <si>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</si>
  <si>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</si>
  <si>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</si>
  <si>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</si>
  <si>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</si>
  <si>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</si>
  <si>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</si>
  <si>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</si>
  <si>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</si>
  <si>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</si>
  <si>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</si>
  <si>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</si>
  <si>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</si>
  <si>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</si>
  <si>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</si>
  <si>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</si>
  <si>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</si>
  <si>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</si>
  <si>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</si>
  <si>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</si>
  <si>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</si>
  <si>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</si>
  <si>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</si>
  <si>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</si>
  <si>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</si>
  <si>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</si>
  <si>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</si>
  <si>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</si>
  <si>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</si>
  <si>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</si>
  <si>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</si>
  <si>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</si>
  <si>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</si>
  <si>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</si>
  <si>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</si>
  <si>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</si>
  <si>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</si>
  <si>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</si>
  <si>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</si>
  <si>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</si>
  <si>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</si>
  <si>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</si>
  <si>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</si>
  <si>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</si>
  <si>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</si>
  <si>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</si>
  <si>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</si>
  <si>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</si>
  <si>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</si>
  <si>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</si>
  <si>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</si>
  <si>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</si>
  <si>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</si>
  <si>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</si>
  <si>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</si>
  <si>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</si>
  <si>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</si>
  <si>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</si>
  <si>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</si>
  <si>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</si>
  <si>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</si>
  <si>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</si>
  <si>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</si>
  <si>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</si>
  <si>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</si>
  <si>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</si>
  <si>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</si>
  <si>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</si>
  <si>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</si>
  <si>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</si>
  <si>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</si>
  <si>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</si>
  <si>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</si>
  <si>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</si>
  <si>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</si>
  <si>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</si>
  <si>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</si>
  <si>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</si>
  <si>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</si>
  <si>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</si>
  <si>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</si>
  <si>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</si>
  <si>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</si>
  <si>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</si>
  <si>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</si>
  <si>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</si>
  <si>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</si>
  <si>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</si>
  <si>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</si>
  <si>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</si>
  <si>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</si>
  <si>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</si>
  <si>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</si>
  <si>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</si>
  <si>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</si>
  <si>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</si>
  <si>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</si>
  <si>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</si>
  <si>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</si>
  <si>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</si>
  <si>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</si>
  <si>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</si>
  <si>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</si>
  <si>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</si>
  <si>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</si>
  <si>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</si>
  <si>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</si>
  <si>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</si>
  <si>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</si>
  <si>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</si>
  <si>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</si>
  <si>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</si>
  <si>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</si>
  <si>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</si>
  <si>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</si>
  <si>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</si>
  <si>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</si>
  <si>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</si>
  <si>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</si>
  <si>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</si>
  <si>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</si>
  <si>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</si>
  <si>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</si>
  <si>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</si>
  <si>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</si>
  <si>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</si>
  <si>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</si>
  <si>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</si>
  <si>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</si>
  <si>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</si>
  <si>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</si>
  <si>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</si>
  <si>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</si>
  <si>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</si>
  <si>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</si>
  <si>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</si>
  <si>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</si>
  <si>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</si>
  <si>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</si>
  <si>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</si>
  <si>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</si>
  <si>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</si>
  <si>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</si>
  <si>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</si>
  <si>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</si>
  <si>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</si>
  <si>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</si>
  <si>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</si>
  <si>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</si>
  <si>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</si>
  <si>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</si>
  <si>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</si>
  <si>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</si>
  <si>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</si>
  <si>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</si>
  <si>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</si>
  <si>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</si>
  <si>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</si>
  <si>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</si>
  <si>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</si>
  <si>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</si>
  <si>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</si>
  <si>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</si>
  <si>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</si>
  <si>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</si>
  <si>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</si>
  <si>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</si>
  <si>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</si>
  <si>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</si>
  <si>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</si>
  <si>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</si>
  <si>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</si>
  <si>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</si>
  <si>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</si>
  <si>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</si>
  <si>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</si>
  <si>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</si>
  <si>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</si>
  <si>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</si>
  <si>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</si>
  <si>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</si>
  <si>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</si>
  <si>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</si>
  <si>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</si>
  <si>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</si>
  <si>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</si>
  <si>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</si>
  <si>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</si>
  <si>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</si>
  <si>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</si>
  <si>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</si>
  <si>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</si>
  <si>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</si>
  <si>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</si>
  <si>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</si>
  <si>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</si>
  <si>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</si>
  <si>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</si>
  <si>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</si>
  <si>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</si>
  <si>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</si>
  <si>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</si>
  <si>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</si>
  <si>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</si>
  <si>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</si>
  <si>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</si>
  <si>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</si>
  <si>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</si>
  <si>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</si>
  <si>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</si>
  <si>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</si>
  <si>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</si>
  <si>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</si>
  <si>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</si>
  <si>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</si>
  <si>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</si>
  <si>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</si>
  <si>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</si>
  <si>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</si>
  <si>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</si>
  <si>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</si>
  <si>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</si>
  <si>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</si>
  <si>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</si>
  <si>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</si>
  <si>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</si>
  <si>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</si>
  <si>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</si>
  <si>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</si>
  <si>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</si>
  <si>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</si>
  <si>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</si>
  <si>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</si>
  <si>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</si>
  <si>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</si>
  <si>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</si>
  <si>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</si>
  <si>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</si>
  <si>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</si>
  <si>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</si>
  <si>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</si>
  <si>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</si>
  <si>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</si>
  <si>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</si>
  <si>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</si>
  <si>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</si>
  <si>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</si>
  <si>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</si>
  <si>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</si>
  <si>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</si>
  <si>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</si>
  <si>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</si>
  <si>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</si>
  <si>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</si>
  <si>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</si>
  <si>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</si>
  <si>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</si>
  <si>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</si>
  <si>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</si>
  <si>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</si>
  <si>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</si>
  <si>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</si>
  <si>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</si>
  <si>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</si>
  <si>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</si>
  <si>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</si>
  <si>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</si>
  <si>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</si>
  <si>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</si>
  <si>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</si>
  <si>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</si>
  <si>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</si>
  <si>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</si>
  <si>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</si>
  <si>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</si>
  <si>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</si>
  <si>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</si>
  <si>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</si>
  <si>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</si>
  <si>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</si>
  <si>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</si>
  <si>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</si>
  <si>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</si>
  <si>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</si>
  <si>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</si>
  <si>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</si>
  <si>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</si>
  <si>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</si>
  <si>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</si>
  <si>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</si>
  <si>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</si>
  <si>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</si>
  <si>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</si>
  <si>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</si>
  <si>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</si>
  <si>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</si>
  <si>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</si>
  <si>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</si>
  <si>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</si>
  <si>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</si>
  <si>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</si>
  <si>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</si>
  <si>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</si>
  <si>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</si>
  <si>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</si>
  <si>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</si>
  <si>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</si>
  <si>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</si>
  <si>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</si>
  <si>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</si>
  <si>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</si>
  <si>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</si>
  <si>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</si>
  <si>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</si>
  <si>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</si>
  <si>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</si>
  <si>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</si>
  <si>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</si>
  <si>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</si>
  <si>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</si>
  <si>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</si>
  <si>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</si>
  <si>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</si>
  <si>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</si>
  <si>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</si>
  <si>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</si>
  <si>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</si>
  <si>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</si>
  <si>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</si>
  <si>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</si>
  <si>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</si>
  <si>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</si>
  <si>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</si>
  <si>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</si>
  <si>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</si>
  <si>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</si>
  <si>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</si>
  <si>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</si>
  <si>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</si>
  <si>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</si>
  <si>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</si>
  <si>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</si>
  <si>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</si>
  <si>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</si>
  <si>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</si>
  <si>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</si>
  <si>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</si>
  <si>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</si>
  <si>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</si>
  <si>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</si>
  <si>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</si>
  <si>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</si>
  <si>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</si>
  <si>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</si>
  <si>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</si>
  <si>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</si>
  <si>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</si>
  <si>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</si>
  <si>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</si>
  <si>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</si>
  <si>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</si>
  <si>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</si>
  <si>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</si>
  <si>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</si>
  <si>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</si>
  <si>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</si>
  <si>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</si>
  <si>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</si>
  <si>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</si>
  <si>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</si>
  <si>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</si>
  <si>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</si>
  <si>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</si>
  <si>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</si>
  <si>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</si>
  <si>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</si>
  <si>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</si>
  <si>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</si>
  <si>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</si>
  <si>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</si>
  <si>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</si>
  <si>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</si>
  <si>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</si>
  <si>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</si>
  <si>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</si>
  <si>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</si>
  <si>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</si>
  <si>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</si>
  <si>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</si>
  <si>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</si>
  <si>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</si>
  <si>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</si>
  <si>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</si>
  <si>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</si>
  <si>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</si>
  <si>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</si>
  <si>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</si>
  <si>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</si>
  <si>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</si>
  <si>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</si>
  <si>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</si>
  <si>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</si>
  <si>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</si>
  <si>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</si>
  <si>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</si>
  <si>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</si>
  <si>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</si>
  <si>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</si>
  <si>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</si>
  <si>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</si>
  <si>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</si>
  <si>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</si>
  <si>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</si>
  <si>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</si>
  <si>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</si>
  <si>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</si>
  <si>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</si>
  <si>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</si>
  <si>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</si>
  <si>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</si>
  <si>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</si>
  <si>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</si>
  <si>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</si>
  <si>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</si>
  <si>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</si>
  <si>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</si>
  <si>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</si>
  <si>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</si>
  <si>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</si>
  <si>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</si>
  <si>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</si>
  <si>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</si>
  <si>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</si>
  <si>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</si>
  <si>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</si>
  <si>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</si>
  <si>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</si>
  <si>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</si>
  <si>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</si>
  <si>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</si>
  <si>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</si>
  <si>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</si>
  <si>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</si>
  <si>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</si>
  <si>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</si>
  <si>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</si>
  <si>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</si>
  <si>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</si>
  <si>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</si>
  <si>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</si>
  <si>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</si>
  <si>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</si>
  <si>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</si>
  <si>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</si>
  <si>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</si>
  <si>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</si>
  <si>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</si>
  <si>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</si>
  <si>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</si>
  <si>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</si>
  <si>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</si>
  <si>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</si>
  <si>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</si>
  <si>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</si>
  <si>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</si>
  <si>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</si>
  <si>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</si>
  <si>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</si>
  <si>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</si>
  <si>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</si>
  <si>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</si>
  <si>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</si>
  <si>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</si>
  <si>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</si>
  <si>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</si>
  <si>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</si>
  <si>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</si>
  <si>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</si>
  <si>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</si>
  <si>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</si>
  <si>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</si>
  <si>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</si>
  <si>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</si>
  <si>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</si>
  <si>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</si>
  <si>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</si>
  <si>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</si>
  <si>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</si>
  <si>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</si>
  <si>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</si>
  <si>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</si>
  <si>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</si>
  <si>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</si>
  <si>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</si>
  <si>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</si>
  <si>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</si>
  <si>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</si>
  <si>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</si>
  <si>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</si>
  <si>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</si>
  <si>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</si>
  <si>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</si>
  <si>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</si>
  <si>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</si>
  <si>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</si>
  <si>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</si>
  <si>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</si>
  <si>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</si>
  <si>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</si>
  <si>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</si>
  <si>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</si>
  <si>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</si>
  <si>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</si>
  <si>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</si>
  <si>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</si>
  <si>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</si>
  <si>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</si>
  <si>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</si>
  <si>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</si>
  <si>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</si>
  <si>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</si>
  <si>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</si>
  <si>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</si>
  <si>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</si>
  <si>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</si>
  <si>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</si>
  <si>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</si>
  <si>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</si>
  <si>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</si>
  <si>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</si>
  <si>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</si>
  <si>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</si>
  <si>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</si>
  <si>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</si>
  <si>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</si>
  <si>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</si>
  <si>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</si>
  <si>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</si>
  <si>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</si>
  <si>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</si>
  <si>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</si>
  <si>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</si>
  <si>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</si>
  <si>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</si>
  <si>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</si>
  <si>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</si>
  <si>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</si>
  <si>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</si>
  <si>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</si>
  <si>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</si>
  <si>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</si>
  <si>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</si>
  <si>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</si>
  <si>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</si>
  <si>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</si>
  <si>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</si>
  <si>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</si>
  <si>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</si>
  <si>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</si>
  <si>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</si>
  <si>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</si>
  <si>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</si>
  <si>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</si>
  <si>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</si>
  <si>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</si>
  <si>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</si>
  <si>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</si>
  <si>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</si>
  <si>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</si>
  <si>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</si>
  <si>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</si>
  <si>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</si>
  <si>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</si>
  <si>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</si>
  <si>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</si>
  <si>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</si>
  <si>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</si>
  <si>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</si>
  <si>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</si>
  <si>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</si>
  <si>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</si>
  <si>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</si>
  <si>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</si>
  <si>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</si>
  <si>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</si>
  <si>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</si>
  <si>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</si>
  <si>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</si>
  <si>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</si>
  <si>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</si>
  <si>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</si>
  <si>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</si>
  <si>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</si>
  <si>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</si>
  <si>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</si>
  <si>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</si>
  <si>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</si>
  <si>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</si>
  <si>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</si>
  <si>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</si>
  <si>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</si>
  <si>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</si>
  <si>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</si>
  <si>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</si>
  <si>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</si>
  <si>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</si>
  <si>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</si>
  <si>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</si>
  <si>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</si>
  <si>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</si>
  <si>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</si>
  <si>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</si>
  <si>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</si>
  <si>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</si>
  <si>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</si>
  <si>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</si>
  <si>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</si>
  <si>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</si>
  <si>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</si>
  <si>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</si>
  <si>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</si>
  <si>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</si>
  <si>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</si>
  <si>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</si>
  <si>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</si>
  <si>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</si>
  <si>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</si>
  <si>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</si>
  <si>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</si>
  <si>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</si>
  <si>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</si>
  <si>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</si>
  <si>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</si>
  <si>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</si>
  <si>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</si>
  <si>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</si>
  <si>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</si>
  <si>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</si>
  <si>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</si>
  <si>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</si>
  <si>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</si>
  <si>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</si>
  <si>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</si>
  <si>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</si>
  <si>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</si>
  <si>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</si>
  <si>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</si>
  <si>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</si>
  <si>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</si>
  <si>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</si>
  <si>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</si>
  <si>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</si>
  <si>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</si>
  <si>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</si>
  <si>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</si>
  <si>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</si>
  <si>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</si>
  <si>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</si>
  <si>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</si>
  <si>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</si>
  <si>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</si>
  <si>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</si>
  <si>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</si>
  <si>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</si>
  <si>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</si>
  <si>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</si>
  <si>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</si>
  <si>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</si>
  <si>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</si>
  <si>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</si>
  <si>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</si>
  <si>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</si>
  <si>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</si>
  <si>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</si>
  <si>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</si>
  <si>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</si>
  <si>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</si>
  <si>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</si>
  <si>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</si>
  <si>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</si>
  <si>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</si>
  <si>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</si>
  <si>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</si>
  <si>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</si>
  <si>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</si>
  <si>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</si>
  <si>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</si>
  <si>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</si>
  <si>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</si>
  <si>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</si>
  <si>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</si>
  <si>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</si>
  <si>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</si>
  <si>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</si>
  <si>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</si>
  <si>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</si>
  <si>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</si>
  <si>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</si>
  <si>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</si>
  <si>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</si>
  <si>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</si>
  <si>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</si>
  <si>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</si>
  <si>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</si>
  <si>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</si>
  <si>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</si>
  <si>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</si>
  <si>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</si>
  <si>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</si>
  <si>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</si>
  <si>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</si>
  <si>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</si>
  <si>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</si>
  <si>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</si>
  <si>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</si>
  <si>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</si>
  <si>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</si>
  <si>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</si>
  <si>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</si>
  <si>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</si>
  <si>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</si>
  <si>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</si>
  <si>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</si>
  <si>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</si>
  <si>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</si>
  <si>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</si>
  <si>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</si>
  <si>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</si>
  <si>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</si>
  <si>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</si>
  <si>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</si>
  <si>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</si>
  <si>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</si>
  <si>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</si>
  <si>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</si>
  <si>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</si>
  <si>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</si>
  <si>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</si>
  <si>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</si>
  <si>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</si>
  <si>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</si>
  <si>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</si>
  <si>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</si>
  <si>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</si>
  <si>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</si>
  <si>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</si>
  <si>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</si>
  <si>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</si>
  <si>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</si>
  <si>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</si>
  <si>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</si>
  <si>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</si>
  <si>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</si>
  <si>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</si>
  <si>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</si>
  <si>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</si>
  <si>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</si>
  <si>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</si>
  <si>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</si>
  <si>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</si>
  <si>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</si>
  <si>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</si>
  <si>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</si>
  <si>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</si>
  <si>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</si>
  <si>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</si>
  <si>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</si>
  <si>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</si>
  <si>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</si>
  <si>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</si>
  <si>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</si>
  <si>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</si>
  <si>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</si>
  <si>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</si>
  <si>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</si>
  <si>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</si>
  <si>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</si>
  <si>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</si>
  <si>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</si>
  <si>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</si>
  <si>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</si>
  <si>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</si>
  <si>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</si>
  <si>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</si>
  <si>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</si>
  <si>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</si>
  <si>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</si>
  <si>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</si>
  <si>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</si>
  <si>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</si>
  <si>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</si>
  <si>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</si>
  <si>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</si>
  <si>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</si>
  <si>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</si>
  <si>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</si>
  <si>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</si>
  <si>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</si>
  <si>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</si>
  <si>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</si>
  <si>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</si>
  <si>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</si>
  <si>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</si>
  <si>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</si>
  <si>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</si>
  <si>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</si>
  <si>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</si>
  <si>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</si>
  <si>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</si>
  <si>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</si>
  <si>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</si>
  <si>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</si>
  <si>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</si>
  <si>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</si>
  <si>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</si>
  <si>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</si>
  <si>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</si>
  <si>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</si>
  <si>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</si>
  <si>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</si>
  <si>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</si>
  <si>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</si>
  <si>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</si>
  <si>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</si>
  <si>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</si>
  <si>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</si>
  <si>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</si>
  <si>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</si>
  <si>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</si>
  <si>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</si>
  <si>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</si>
  <si>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</si>
  <si>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</si>
  <si>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</si>
  <si>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</si>
  <si>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</si>
  <si>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</si>
  <si>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</si>
  <si>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</si>
  <si>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</si>
  <si>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</si>
  <si>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</si>
  <si>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</si>
  <si>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</si>
  <si>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</si>
  <si>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</si>
  <si>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</si>
  <si>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</si>
  <si>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</si>
  <si>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</si>
  <si>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</si>
  <si>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</si>
  <si>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</si>
  <si>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</si>
  <si>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</si>
  <si>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</si>
  <si>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</si>
  <si>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</si>
  <si>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</si>
  <si>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</si>
  <si>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</si>
  <si>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</si>
  <si>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</si>
  <si>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</si>
  <si>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</si>
  <si>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</si>
  <si>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</si>
  <si>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</si>
  <si>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</si>
  <si>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</si>
  <si>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</si>
  <si>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</si>
  <si>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</si>
  <si>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</si>
  <si>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</si>
  <si>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</si>
  <si>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</si>
  <si>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</si>
  <si>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</si>
  <si>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</si>
  <si>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</si>
  <si>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</si>
  <si>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</si>
  <si>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</si>
  <si>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</si>
  <si>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</si>
  <si>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</si>
  <si>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</si>
  <si>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</si>
  <si>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</si>
  <si>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</si>
  <si>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</si>
  <si>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</si>
  <si>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</si>
  <si>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</si>
  <si>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</si>
  <si>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</si>
  <si>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</si>
  <si>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</si>
  <si>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</si>
  <si>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</si>
  <si>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</si>
  <si>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</si>
  <si>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</si>
  <si>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</si>
  <si>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</si>
  <si>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</si>
  <si>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</si>
  <si>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</si>
  <si>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</si>
  <si>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</si>
  <si>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</si>
  <si>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</si>
  <si>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</si>
  <si>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</si>
  <si>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</si>
  <si>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</si>
  <si>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</si>
  <si>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</si>
  <si>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</si>
  <si>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</si>
  <si>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</si>
  <si>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</si>
  <si>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</si>
  <si>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</si>
  <si>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</si>
  <si>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</si>
  <si>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</si>
  <si>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</si>
  <si>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</si>
  <si>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</si>
  <si>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</si>
  <si>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</si>
  <si>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</si>
  <si>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</si>
  <si>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</si>
  <si>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</si>
  <si>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</si>
  <si>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</si>
  <si>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</si>
  <si>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</si>
  <si>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</si>
  <si>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</si>
  <si>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</si>
  <si>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</si>
  <si>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</si>
  <si>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</si>
  <si>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</si>
  <si>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</si>
  <si>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</si>
  <si>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</si>
  <si>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</si>
  <si>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</si>
  <si>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</si>
  <si>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</si>
  <si>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</si>
  <si>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</si>
  <si>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</si>
  <si>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</si>
  <si>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</si>
  <si>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</si>
  <si>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</si>
  <si>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</si>
  <si>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</si>
  <si>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</si>
  <si>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</si>
  <si>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</si>
  <si>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</si>
  <si>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</si>
  <si>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</si>
  <si>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</si>
  <si>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</si>
  <si>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</si>
  <si>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</si>
  <si>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</si>
  <si>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</si>
  <si>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</si>
  <si>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</si>
  <si>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</si>
  <si>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</si>
  <si>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</si>
  <si>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</si>
  <si>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</si>
  <si>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</si>
  <si>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</si>
  <si>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</si>
  <si>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</si>
  <si>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</si>
  <si>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</si>
  <si>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</si>
  <si>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</si>
  <si>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</si>
  <si>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</si>
  <si>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</si>
  <si>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</si>
  <si>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</si>
  <si>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</si>
  <si>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</si>
  <si>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</si>
  <si>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</si>
  <si>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</si>
  <si>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</si>
  <si>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</si>
  <si>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</si>
  <si>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</si>
  <si>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</si>
  <si>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</si>
  <si>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</si>
  <si>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</si>
  <si>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</si>
  <si>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</si>
  <si>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</si>
  <si>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</si>
  <si>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</si>
  <si>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</si>
  <si>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</si>
  <si>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</si>
  <si>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</si>
  <si>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</si>
  <si>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</si>
  <si>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</si>
  <si>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</si>
  <si>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</si>
  <si>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</si>
  <si>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</si>
  <si>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</si>
  <si>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</si>
  <si>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</si>
  <si>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</si>
  <si>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</si>
  <si>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</si>
  <si>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</si>
  <si>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</si>
  <si>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</si>
  <si>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</si>
  <si>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</si>
  <si>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</si>
  <si>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</si>
  <si>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</si>
  <si>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</si>
  <si>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</si>
  <si>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</si>
  <si>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</si>
  <si>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</si>
  <si>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</si>
  <si>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</si>
  <si>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</si>
  <si>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</si>
  <si>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</si>
  <si>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</si>
  <si>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</si>
  <si>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</si>
  <si>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</si>
  <si>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</si>
  <si>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</si>
  <si>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</si>
  <si>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</si>
  <si>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</si>
  <si>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</si>
  <si>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</si>
  <si>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</si>
  <si>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</si>
  <si>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</si>
  <si>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</si>
  <si>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</si>
  <si>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</si>
  <si>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</si>
  <si>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</si>
  <si>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</si>
  <si>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</si>
  <si>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</si>
  <si>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</si>
  <si>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</si>
  <si>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</si>
  <si>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</si>
  <si>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</si>
  <si>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</si>
  <si>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</si>
  <si>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</si>
  <si>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</si>
  <si>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</si>
  <si>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</si>
  <si>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</si>
  <si>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</si>
  <si>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</si>
  <si>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</si>
  <si>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</si>
  <si>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</si>
  <si>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</si>
  <si>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</si>
  <si>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</si>
  <si>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</si>
  <si>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</si>
  <si>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</si>
  <si>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</si>
  <si>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</si>
  <si>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</si>
  <si>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</si>
  <si>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</si>
  <si>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</si>
  <si>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</si>
  <si>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</si>
  <si>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</si>
  <si>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</si>
  <si>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</si>
  <si>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</si>
  <si>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</si>
  <si>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</si>
  <si>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</si>
  <si>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</si>
  <si>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</si>
  <si>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</si>
  <si>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</si>
  <si>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</si>
  <si>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</si>
  <si>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</si>
  <si>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</si>
  <si>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</si>
  <si>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</si>
  <si>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</si>
  <si>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</si>
  <si>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</si>
  <si>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</si>
  <si>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</si>
  <si>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</si>
  <si>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</si>
  <si>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</si>
  <si>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</si>
  <si>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</si>
  <si>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</si>
  <si>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</si>
  <si>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</si>
  <si>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</si>
  <si>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</si>
  <si>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</si>
  <si>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</si>
  <si>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</si>
  <si>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</si>
  <si>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</si>
  <si>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</si>
  <si>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</si>
  <si>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</si>
  <si>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</si>
  <si>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</si>
  <si>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</si>
  <si>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</si>
  <si>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</si>
  <si>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</si>
  <si>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</si>
  <si>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</si>
  <si>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</si>
  <si>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</si>
  <si>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</si>
  <si>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</si>
  <si>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</si>
  <si>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</si>
  <si>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</si>
  <si>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</si>
  <si>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</si>
  <si>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</si>
  <si>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</si>
  <si>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</si>
  <si>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</si>
  <si>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</si>
  <si>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</si>
  <si>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</si>
  <si>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</si>
  <si>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</si>
  <si>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</si>
  <si>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</si>
  <si>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</si>
  <si>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</si>
  <si>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</si>
  <si>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</si>
  <si>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</si>
  <si>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</si>
  <si>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</si>
  <si>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</si>
  <si>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</si>
  <si>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</si>
  <si>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</si>
  <si>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</si>
  <si>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</si>
  <si>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</si>
  <si>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</si>
  <si>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</si>
  <si>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</si>
  <si>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</si>
  <si>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</si>
  <si>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</si>
  <si>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</si>
  <si>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</si>
  <si>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</si>
  <si>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</si>
  <si>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</si>
  <si>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</si>
  <si>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</si>
  <si>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</si>
  <si>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</si>
  <si>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</si>
  <si>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</si>
  <si>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</si>
  <si>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</si>
  <si>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</si>
  <si>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</si>
  <si>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</si>
  <si>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</si>
  <si>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</si>
  <si>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</si>
  <si>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</si>
  <si>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</si>
  <si>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</si>
  <si>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</si>
  <si>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</si>
  <si>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</si>
  <si>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</si>
  <si>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</si>
  <si>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</si>
  <si>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</si>
  <si>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</si>
  <si>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</si>
  <si>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</si>
  <si>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</si>
  <si>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</si>
  <si>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</si>
  <si>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</si>
  <si>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</si>
  <si>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</si>
  <si>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</si>
  <si>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</si>
  <si>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</si>
  <si>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</si>
  <si>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</si>
  <si>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</si>
  <si>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</si>
  <si>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</si>
  <si>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</si>
  <si>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</si>
  <si>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</si>
  <si>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</si>
  <si>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</si>
  <si>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</si>
  <si>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</si>
  <si>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</si>
  <si>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</si>
  <si>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</si>
  <si>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</si>
  <si>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</si>
  <si>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</si>
  <si>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</si>
  <si>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</si>
  <si>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</si>
  <si>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</si>
  <si>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</si>
  <si>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</si>
  <si>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</si>
  <si>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</si>
  <si>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</si>
  <si>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</si>
  <si>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</si>
  <si>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</si>
  <si>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</si>
  <si>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</si>
  <si>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</si>
  <si>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</si>
  <si>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</si>
  <si>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</si>
  <si>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</si>
  <si>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</si>
  <si>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</si>
  <si>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</si>
  <si>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</si>
  <si>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</si>
  <si>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</si>
  <si>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</si>
  <si>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</si>
  <si>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</si>
  <si>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</si>
  <si>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</si>
  <si>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</si>
  <si>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</si>
  <si>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</si>
  <si>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</si>
  <si>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</si>
  <si>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</si>
  <si>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</si>
  <si>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</si>
  <si>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</si>
  <si>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</si>
  <si>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</si>
  <si>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</si>
  <si>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</si>
  <si>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</si>
  <si>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</si>
  <si>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</si>
  <si>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</si>
  <si>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</si>
  <si>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</si>
  <si>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</si>
  <si>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</si>
  <si>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</si>
  <si>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</si>
  <si>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</si>
  <si>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</si>
  <si>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</si>
  <si>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</si>
  <si>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</si>
  <si>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</si>
  <si>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</si>
  <si>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</si>
  <si>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</si>
  <si>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</si>
  <si>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</si>
  <si>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</si>
  <si>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</si>
  <si>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</si>
  <si>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</si>
  <si>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</si>
  <si>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</si>
  <si>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</si>
  <si>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</si>
  <si>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</si>
  <si>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</si>
  <si>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</si>
  <si>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</si>
  <si>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</si>
  <si>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</si>
  <si>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</si>
  <si>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</si>
  <si>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</si>
  <si>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</si>
  <si>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</si>
  <si>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</si>
  <si>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</si>
  <si>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</si>
  <si>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</si>
  <si>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</si>
  <si>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</si>
  <si>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</si>
  <si>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</si>
  <si>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</si>
  <si>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</si>
  <si>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</si>
  <si>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</si>
  <si>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</si>
  <si>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</si>
  <si>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</si>
  <si>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</si>
  <si>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</si>
  <si>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</si>
  <si>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</si>
  <si>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</si>
  <si>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</si>
  <si>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</si>
  <si>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</si>
  <si>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</si>
  <si>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</si>
  <si>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</si>
  <si>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</si>
  <si>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</si>
  <si>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</si>
  <si>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</si>
  <si>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</si>
  <si>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</si>
  <si>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</si>
  <si>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</si>
  <si>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</si>
  <si>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</si>
  <si>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</si>
  <si>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</si>
  <si>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</si>
  <si>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</si>
  <si>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</si>
  <si>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</si>
  <si>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</si>
  <si>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</si>
  <si>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</si>
  <si>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</si>
  <si>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</si>
  <si>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</si>
  <si>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</si>
  <si>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</si>
  <si>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</si>
  <si>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</si>
  <si>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</si>
  <si>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</si>
  <si>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</si>
  <si>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</si>
  <si>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</si>
  <si>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</si>
  <si>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</si>
  <si>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</si>
  <si>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</si>
  <si>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</si>
  <si>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</si>
  <si>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</si>
  <si>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</si>
  <si>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</si>
  <si>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</si>
  <si>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</si>
  <si>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</si>
  <si>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</si>
  <si>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</si>
  <si>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</si>
  <si>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</si>
  <si>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</si>
  <si>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</si>
  <si>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</si>
  <si>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</si>
  <si>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</si>
  <si>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</si>
  <si>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</si>
  <si>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</si>
  <si>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</si>
  <si>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</si>
  <si>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</si>
  <si>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</si>
  <si>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</si>
  <si>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</si>
  <si>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</si>
  <si>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</si>
  <si>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</si>
  <si>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</si>
  <si>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</si>
  <si>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</si>
  <si>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</si>
  <si>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</si>
  <si>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</si>
  <si>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</si>
  <si>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</si>
  <si>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</si>
  <si>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</si>
  <si>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</si>
  <si>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</si>
  <si>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</si>
  <si>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</si>
  <si>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</si>
  <si>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</si>
  <si>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</si>
  <si>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</si>
  <si>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</si>
  <si>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</si>
  <si>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</si>
  <si>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</si>
  <si>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</si>
  <si>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</si>
  <si>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</si>
  <si>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</si>
  <si>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</si>
  <si>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</si>
  <si>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</si>
  <si>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</si>
  <si>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</si>
  <si>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</si>
  <si>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</si>
  <si>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</si>
  <si>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</si>
  <si>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</si>
  <si>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</si>
  <si>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</si>
  <si>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</si>
  <si>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</si>
  <si>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</si>
  <si>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</si>
  <si>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</si>
  <si>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</si>
  <si>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</si>
  <si>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</si>
  <si>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</si>
  <si>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</si>
  <si>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</si>
  <si>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</si>
  <si>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</si>
  <si>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</si>
  <si>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</si>
  <si>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</si>
  <si>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</si>
  <si>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</si>
  <si>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</si>
  <si>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</si>
  <si>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</si>
  <si>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</si>
  <si>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</si>
  <si>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</si>
  <si>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</si>
  <si>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</si>
  <si>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</si>
  <si>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</si>
  <si>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</si>
  <si>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</si>
  <si>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</si>
  <si>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</si>
  <si>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</si>
  <si>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</si>
  <si>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</si>
  <si>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</si>
  <si>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</si>
  <si>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</si>
  <si>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</si>
  <si>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</si>
  <si>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</si>
  <si>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</si>
  <si>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</si>
  <si>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</si>
  <si>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</si>
  <si>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</si>
  <si>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</si>
  <si>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</si>
  <si>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</si>
  <si>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</si>
  <si>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</si>
  <si>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</si>
  <si>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</si>
  <si>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</si>
  <si>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</si>
  <si>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</si>
  <si>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</si>
  <si>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</si>
  <si>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</si>
  <si>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</si>
  <si>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</si>
  <si>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</si>
  <si>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</si>
  <si>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</si>
  <si>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</si>
  <si>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</si>
  <si>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</si>
  <si>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</si>
  <si>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</si>
  <si>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</si>
  <si>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</si>
  <si>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</si>
  <si>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</si>
  <si>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</si>
  <si>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</si>
  <si>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</si>
  <si>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</si>
  <si>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</si>
  <si>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</si>
  <si>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</si>
  <si>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</si>
  <si>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</si>
  <si>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</si>
  <si>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</si>
  <si>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</si>
  <si>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</si>
  <si>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</si>
  <si>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</si>
  <si>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</si>
  <si>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</si>
  <si>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</si>
  <si>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</si>
  <si>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</si>
  <si>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</si>
  <si>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</si>
  <si>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</si>
  <si>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</si>
  <si>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</si>
  <si>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</si>
  <si>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</si>
  <si>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</si>
  <si>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</si>
  <si>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</si>
  <si>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</si>
  <si>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</si>
  <si>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</si>
  <si>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</si>
  <si>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</si>
  <si>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</si>
  <si>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</si>
  <si>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</si>
  <si>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</si>
  <si>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</si>
  <si>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</si>
  <si>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</si>
  <si>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</si>
  <si>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</si>
  <si>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</si>
  <si>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</si>
  <si>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</si>
  <si>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</si>
  <si>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</si>
  <si>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</si>
  <si>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</si>
  <si>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</si>
  <si>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</si>
  <si>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</si>
  <si>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</si>
  <si>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</si>
  <si>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</si>
  <si>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</si>
  <si>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</si>
  <si>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</si>
  <si>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</si>
  <si>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</si>
  <si>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</si>
  <si>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</si>
  <si>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</si>
  <si>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</si>
  <si>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</si>
  <si>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</si>
  <si>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</si>
  <si>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</si>
  <si>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</si>
  <si>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</si>
  <si>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</si>
  <si>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</si>
  <si>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</si>
  <si>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</si>
  <si>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</si>
  <si>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</si>
  <si>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</si>
  <si>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</si>
  <si>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</si>
  <si>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</si>
  <si>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</si>
  <si>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</si>
  <si>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</si>
  <si>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</si>
  <si>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</si>
  <si>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</si>
  <si>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</si>
  <si>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</si>
  <si>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</si>
  <si>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</si>
  <si>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</si>
  <si>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</si>
  <si>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</si>
  <si>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</si>
  <si>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</si>
  <si>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</si>
  <si>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</si>
  <si>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</si>
  <si>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</si>
  <si>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</si>
  <si>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</si>
  <si>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</si>
  <si>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</si>
  <si>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</si>
  <si>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</si>
  <si>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</si>
  <si>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</si>
  <si>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</si>
  <si>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</si>
  <si>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</si>
  <si>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</si>
  <si>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</si>
  <si>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</si>
  <si>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</si>
  <si>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</si>
  <si>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</si>
  <si>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</si>
  <si>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</si>
  <si>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</si>
  <si>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</si>
  <si>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</si>
  <si>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</si>
  <si>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</si>
  <si>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</si>
  <si>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</si>
  <si>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</si>
  <si>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</si>
  <si>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</si>
  <si>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</si>
  <si>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</si>
  <si>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</si>
  <si>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</si>
  <si>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</si>
  <si>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</si>
  <si>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</si>
  <si>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</si>
  <si>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</si>
  <si>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</si>
  <si>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</si>
  <si>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</si>
  <si>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</si>
  <si>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</si>
  <si>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</si>
  <si>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</si>
  <si>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</si>
  <si>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</si>
  <si>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</si>
  <si>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</si>
  <si>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</si>
  <si>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</si>
  <si>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</si>
  <si>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</si>
  <si>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</si>
  <si>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</si>
  <si>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</si>
  <si>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</si>
  <si>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</si>
  <si>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</si>
  <si>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</si>
  <si>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</si>
  <si>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</si>
  <si>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</si>
  <si>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</si>
  <si>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</si>
  <si>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</si>
  <si>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</si>
  <si>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</si>
  <si>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</si>
  <si>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</si>
  <si>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</si>
  <si>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</si>
  <si>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</si>
  <si>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</si>
  <si>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</si>
  <si>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</si>
  <si>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</si>
  <si>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</si>
  <si>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</si>
  <si>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</si>
  <si>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</si>
  <si>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</si>
  <si>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</si>
  <si>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</si>
  <si>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</si>
  <si>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</si>
  <si>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</si>
  <si>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</si>
  <si>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</si>
  <si>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</si>
  <si>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</si>
  <si>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</si>
  <si>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</si>
  <si>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</si>
  <si>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</si>
  <si>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</si>
  <si>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</si>
  <si>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</si>
  <si>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</si>
  <si>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</si>
  <si>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</si>
  <si>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</si>
  <si>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</si>
  <si>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</si>
  <si>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</si>
  <si>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</si>
  <si>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</si>
  <si>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</si>
  <si>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</si>
  <si>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</si>
  <si>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</si>
  <si>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</si>
  <si>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</si>
  <si>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</si>
  <si>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</si>
  <si>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</si>
  <si>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</si>
  <si>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</si>
  <si>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</si>
  <si>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</si>
  <si>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</si>
  <si>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</si>
  <si>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</si>
  <si>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</si>
  <si>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</si>
  <si>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</si>
  <si>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</si>
  <si>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</si>
  <si>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</si>
  <si>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</si>
  <si>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</si>
  <si>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</si>
  <si>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</si>
  <si>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</si>
  <si>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</si>
  <si>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</si>
  <si>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</si>
  <si>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</si>
  <si>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</si>
  <si>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</si>
  <si>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</si>
  <si>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</si>
  <si>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</si>
  <si>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</si>
  <si>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</si>
  <si>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</si>
  <si>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</si>
  <si>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</si>
  <si>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</si>
  <si>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</si>
  <si>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</si>
  <si>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</si>
  <si>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</si>
  <si>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</si>
  <si>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</si>
  <si>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</si>
  <si>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</si>
  <si>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</si>
  <si>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</si>
  <si>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</si>
  <si>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</si>
  <si>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</si>
  <si>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</si>
  <si>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</si>
  <si>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</si>
  <si>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</si>
  <si>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</si>
  <si>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</si>
  <si>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</si>
  <si>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</si>
  <si>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</si>
  <si>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</si>
  <si>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</si>
  <si>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</si>
  <si>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</si>
  <si>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</si>
  <si>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</si>
  <si>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</si>
  <si>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</si>
  <si>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</si>
  <si>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</si>
  <si>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</si>
  <si>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</si>
  <si>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</si>
  <si>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</si>
  <si>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</si>
  <si>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</si>
  <si>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</si>
  <si>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</si>
  <si>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</si>
  <si>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</si>
  <si>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</si>
  <si>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</si>
  <si>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</si>
  <si>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</si>
  <si>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</si>
  <si>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</si>
  <si>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</si>
  <si>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</si>
  <si>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</si>
  <si>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</si>
  <si>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</si>
  <si>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</si>
  <si>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</si>
  <si>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</si>
  <si>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</si>
  <si>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</si>
  <si>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</si>
  <si>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</si>
  <si>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</si>
  <si>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</si>
  <si>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</si>
  <si>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</si>
  <si>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</si>
  <si>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</si>
  <si>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</si>
  <si>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</si>
  <si>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</si>
  <si>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</si>
  <si>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</si>
  <si>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</si>
  <si>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</si>
  <si>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</si>
  <si>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</si>
  <si>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</si>
  <si>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</si>
  <si>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</si>
  <si>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</si>
  <si>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</si>
  <si>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</si>
  <si>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</si>
  <si>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</si>
  <si>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</si>
  <si>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</si>
  <si>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</si>
  <si>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</si>
  <si>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</si>
  <si>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</si>
  <si>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</si>
  <si>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</si>
  <si>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</si>
  <si>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</si>
  <si>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</si>
  <si>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</si>
  <si>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</si>
  <si>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</si>
  <si>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</si>
  <si>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</si>
  <si>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</si>
  <si>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</si>
  <si>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</si>
  <si>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</si>
  <si>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</si>
  <si>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</si>
  <si>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</si>
  <si>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</si>
  <si>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</si>
  <si>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</si>
  <si>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</si>
  <si>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</si>
  <si>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</si>
  <si>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</si>
  <si>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</si>
  <si>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</si>
  <si>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</si>
  <si>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</si>
  <si>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</si>
  <si>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</si>
  <si>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</si>
  <si>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</si>
  <si>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</si>
  <si>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</si>
  <si>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</si>
  <si>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</si>
  <si>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</si>
  <si>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</si>
  <si>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</si>
  <si>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</si>
  <si>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</si>
  <si>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</si>
  <si>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</si>
  <si>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</si>
  <si>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</si>
  <si>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</si>
  <si>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</si>
  <si>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</si>
  <si>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</si>
  <si>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</si>
  <si>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</si>
  <si>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</si>
  <si>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</si>
  <si>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</si>
  <si>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</si>
  <si>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</si>
  <si>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</si>
  <si>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</si>
  <si>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</si>
  <si>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</si>
  <si>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</si>
  <si>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</si>
  <si>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</si>
  <si>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</si>
  <si>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</si>
  <si>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</si>
  <si>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</si>
  <si>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</si>
  <si>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</si>
  <si>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</si>
  <si>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</si>
  <si>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</si>
  <si>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</si>
  <si>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</si>
  <si>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</si>
  <si>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</si>
  <si>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</si>
  <si>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</si>
  <si>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</si>
  <si>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</si>
  <si>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</si>
  <si>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</si>
  <si>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</si>
  <si>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</si>
  <si>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</si>
  <si>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</si>
  <si>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</si>
  <si>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</si>
  <si>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</si>
  <si>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</si>
  <si>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</si>
  <si>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</si>
  <si>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</si>
  <si>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</si>
  <si>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</si>
  <si>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</si>
  <si>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</si>
  <si>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</si>
  <si>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</si>
  <si>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</si>
  <si>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</si>
  <si>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</si>
  <si>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</si>
  <si>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</si>
  <si>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</si>
  <si>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</si>
  <si>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</si>
  <si>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</si>
  <si>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</si>
  <si>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</si>
  <si>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</si>
  <si>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</si>
  <si>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</si>
  <si>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</si>
  <si>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</si>
  <si>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</si>
  <si>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</si>
  <si>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</si>
  <si>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</si>
  <si>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</si>
  <si>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</si>
  <si>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</si>
  <si>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</si>
  <si>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</si>
  <si>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</si>
  <si>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</si>
  <si>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</si>
  <si>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</si>
  <si>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</si>
  <si>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</si>
  <si>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</si>
  <si>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</si>
  <si>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</si>
  <si>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</si>
  <si>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</si>
  <si>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</si>
  <si>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</si>
  <si>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</si>
  <si>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</si>
  <si>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</si>
  <si>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</si>
  <si>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</si>
  <si>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</si>
  <si>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</si>
  <si>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</si>
  <si>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</si>
  <si>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</si>
  <si>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</si>
  <si>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</si>
  <si>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</si>
  <si>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</si>
  <si>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</si>
  <si>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</si>
  <si>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</si>
  <si>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</si>
  <si>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</si>
  <si>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</si>
  <si>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</si>
  <si>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</si>
  <si>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</si>
  <si>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</si>
  <si>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</si>
  <si>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</si>
  <si>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</si>
  <si>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</si>
  <si>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</si>
  <si>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</si>
  <si>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</si>
  <si>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</si>
  <si>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</si>
  <si>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</si>
  <si>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</si>
  <si>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</si>
  <si>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</si>
  <si>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</si>
  <si>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</si>
  <si>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</si>
  <si>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</si>
  <si>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</si>
  <si>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</si>
  <si>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</si>
  <si>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</si>
  <si>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</si>
  <si>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</si>
  <si>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</si>
  <si>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</si>
  <si>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</si>
  <si>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</si>
  <si>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</si>
  <si>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</si>
  <si>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</si>
  <si>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</si>
  <si>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</si>
  <si>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</si>
  <si>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</si>
  <si>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</si>
  <si>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</si>
  <si>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</si>
  <si>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</si>
  <si>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</si>
  <si>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</si>
  <si>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</si>
  <si>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</si>
  <si>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</si>
  <si>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</si>
  <si>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</si>
  <si>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</si>
  <si>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</si>
  <si>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</si>
  <si>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</si>
  <si>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</si>
  <si>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</si>
  <si>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</si>
  <si>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</si>
  <si>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</si>
  <si>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</si>
  <si>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</si>
  <si>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</si>
  <si>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</si>
  <si>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</si>
  <si>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</si>
  <si>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</si>
  <si>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</si>
  <si>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</si>
  <si>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</si>
  <si>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</si>
  <si>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</si>
  <si>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</si>
  <si>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</si>
  <si>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</si>
  <si>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</si>
  <si>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</si>
  <si>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</si>
  <si>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</si>
  <si>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</si>
  <si>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</si>
  <si>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</si>
  <si>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</si>
  <si>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</si>
  <si>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</si>
  <si>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</si>
  <si>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</si>
  <si>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</si>
  <si>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</si>
  <si>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</si>
  <si>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</si>
  <si>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</si>
  <si>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</si>
  <si>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</si>
  <si>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</si>
  <si>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</si>
  <si>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</si>
  <si>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</si>
  <si>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</si>
  <si>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</si>
  <si>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</si>
  <si>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</si>
  <si>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</si>
  <si>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</si>
  <si>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</si>
  <si>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</si>
  <si>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</si>
  <si>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</si>
  <si>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</si>
  <si>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</si>
  <si>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</si>
  <si>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</si>
  <si>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</si>
  <si>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</si>
  <si>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</si>
  <si>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</si>
  <si>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</si>
  <si>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</si>
  <si>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</si>
  <si>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</si>
  <si>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</si>
  <si>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</si>
  <si>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</si>
  <si>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</si>
  <si>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</si>
  <si>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</si>
  <si>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</si>
  <si>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</si>
  <si>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</si>
  <si>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</si>
  <si>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</si>
  <si>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</si>
  <si>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</si>
  <si>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</si>
  <si>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</si>
  <si>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</si>
  <si>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</si>
  <si>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</si>
  <si>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</si>
  <si>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</si>
  <si>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</si>
  <si>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</si>
  <si>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</si>
  <si>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</si>
  <si>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</si>
  <si>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</si>
  <si>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</si>
  <si>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</si>
  <si>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</si>
  <si>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</si>
  <si>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</si>
  <si>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</si>
  <si>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</si>
  <si>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</si>
  <si>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</si>
  <si>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</si>
  <si>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</si>
  <si>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</si>
  <si>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</si>
  <si>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</si>
  <si>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</si>
  <si>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</si>
  <si>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</si>
  <si>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</si>
  <si>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</si>
  <si>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</si>
  <si>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</si>
  <si>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</si>
  <si>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</si>
  <si>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</si>
  <si>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</si>
  <si>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</si>
  <si>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</si>
  <si>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</si>
  <si>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</si>
  <si>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</si>
  <si>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</si>
  <si>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</si>
  <si>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</si>
  <si>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</si>
  <si>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</si>
  <si>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</si>
  <si>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</si>
  <si>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</si>
  <si>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</si>
  <si>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</si>
  <si>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</si>
  <si>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</si>
  <si>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</si>
  <si>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</si>
  <si>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</si>
  <si>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</si>
  <si>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</si>
  <si>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</si>
  <si>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</si>
  <si>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</si>
  <si>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</si>
  <si>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</si>
  <si>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</si>
  <si>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</si>
  <si>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</si>
  <si>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</si>
  <si>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</si>
  <si>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</si>
  <si>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</si>
  <si>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</si>
  <si>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</si>
  <si>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</si>
  <si>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</si>
  <si>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</si>
  <si>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</si>
  <si>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</si>
  <si>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</si>
  <si>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</si>
  <si>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</si>
  <si>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</si>
  <si>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</si>
  <si>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</si>
  <si>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</si>
  <si>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</si>
  <si>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</si>
  <si>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</si>
  <si>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</si>
  <si>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</si>
  <si>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</si>
  <si>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</si>
  <si>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</si>
  <si>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</si>
  <si>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</si>
  <si>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</si>
  <si>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</si>
  <si>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</si>
  <si>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</si>
  <si>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</si>
  <si>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</si>
  <si>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</si>
  <si>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</si>
  <si>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</si>
  <si>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</si>
  <si>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</si>
  <si>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</si>
  <si>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</si>
  <si>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</si>
  <si>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</si>
  <si>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</si>
  <si>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</si>
  <si>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</si>
  <si>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</si>
  <si>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</si>
  <si>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</si>
  <si>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</si>
  <si>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</si>
  <si>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</si>
  <si>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</si>
  <si>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</si>
  <si>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</si>
  <si>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</si>
  <si>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</si>
  <si>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</si>
  <si>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</si>
  <si>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</si>
  <si>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</si>
  <si>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</si>
  <si>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</si>
  <si>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</si>
  <si>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</si>
  <si>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</si>
  <si>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</si>
  <si>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</si>
  <si>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</si>
  <si>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</si>
  <si>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</si>
  <si>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</si>
  <si>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</si>
  <si>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</si>
  <si>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</si>
  <si>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</si>
  <si>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</si>
  <si>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</si>
  <si>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</si>
  <si>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</si>
  <si>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</si>
  <si>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</si>
  <si>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</si>
  <si>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</si>
  <si>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</si>
  <si>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</si>
  <si>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</si>
  <si>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</si>
  <si>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</si>
  <si>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</si>
  <si>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</si>
  <si>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</si>
  <si>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</si>
  <si>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</si>
  <si>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</si>
  <si>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</si>
  <si>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</si>
  <si>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</si>
  <si>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</si>
  <si>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</si>
  <si>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</si>
  <si>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</si>
  <si>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</si>
  <si>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</si>
  <si>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</si>
  <si>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</si>
  <si>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</si>
  <si>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</si>
  <si>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</si>
  <si>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</si>
  <si>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</si>
  <si>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</si>
  <si>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</si>
  <si>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</si>
  <si>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</si>
  <si>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</si>
  <si>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</si>
  <si>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</si>
  <si>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</si>
  <si>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</si>
  <si>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</si>
  <si>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</si>
  <si>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</si>
  <si>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</si>
  <si>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</si>
  <si>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</si>
  <si>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</si>
  <si>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</si>
  <si>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</si>
  <si>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</si>
  <si>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</si>
  <si>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</si>
  <si>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</si>
  <si>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</si>
  <si>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</si>
  <si>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</si>
  <si>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</si>
  <si>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</si>
  <si>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</si>
  <si>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</si>
  <si>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</si>
  <si>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</si>
  <si>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</si>
  <si>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</si>
  <si>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</si>
  <si>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</si>
  <si>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</si>
  <si>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</si>
  <si>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</si>
  <si>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</si>
  <si>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</si>
  <si>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</si>
  <si>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</si>
  <si>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</si>
  <si>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</si>
  <si>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</si>
  <si>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</si>
  <si>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</si>
  <si>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</si>
  <si>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</si>
  <si>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</si>
  <si>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</si>
  <si>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</si>
  <si>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</si>
  <si>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</si>
  <si>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</si>
  <si>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</si>
  <si>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</si>
  <si>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</si>
  <si>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</si>
  <si>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</si>
  <si>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</si>
  <si>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</si>
  <si>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</si>
  <si>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</si>
  <si>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</si>
  <si>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</si>
  <si>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</si>
  <si>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</si>
  <si>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</si>
  <si>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</si>
  <si>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</si>
  <si>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</si>
  <si>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</si>
  <si>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</si>
  <si>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</si>
  <si>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</si>
  <si>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</si>
  <si>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</si>
  <si>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</si>
  <si>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</si>
  <si>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</si>
  <si>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</si>
  <si>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</si>
  <si>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</si>
  <si>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</si>
  <si>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</si>
  <si>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</si>
  <si>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</si>
  <si>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</si>
  <si>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</si>
  <si>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</si>
  <si>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</si>
  <si>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</si>
  <si>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</si>
  <si>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</si>
  <si>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</si>
  <si>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</si>
  <si>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</si>
  <si>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</si>
  <si>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</si>
  <si>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</si>
  <si>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</si>
  <si>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</si>
  <si>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</si>
  <si>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</si>
  <si>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</si>
  <si>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</si>
  <si>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</si>
  <si>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</si>
  <si>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</si>
  <si>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</si>
  <si>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</si>
  <si>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</si>
  <si>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</si>
  <si>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</si>
  <si>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</si>
  <si>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</si>
  <si>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</si>
  <si>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</si>
  <si>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</si>
  <si>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</si>
  <si>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</si>
  <si>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</si>
  <si>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</si>
  <si>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</si>
  <si>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</si>
  <si>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</si>
  <si>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</si>
  <si>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</si>
  <si>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</si>
  <si>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</si>
  <si>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</si>
  <si>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</si>
  <si>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</si>
  <si>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</si>
  <si>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</si>
  <si>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</si>
  <si>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</si>
  <si>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</si>
  <si>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</si>
  <si>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</si>
  <si>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</si>
  <si>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</si>
  <si>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</si>
  <si>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</si>
  <si>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</si>
  <si>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</si>
  <si>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</si>
  <si>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</si>
  <si>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</si>
  <si>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</si>
  <si>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</si>
  <si>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</si>
  <si>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</si>
  <si>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</si>
  <si>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</si>
  <si>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</si>
  <si>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</si>
  <si>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</si>
  <si>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</si>
  <si>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</si>
  <si>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</si>
  <si>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</si>
  <si>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</si>
  <si>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</si>
  <si>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</si>
  <si>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</si>
  <si>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</si>
  <si>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</si>
  <si>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</si>
  <si>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</si>
  <si>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</si>
  <si>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</si>
  <si>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</si>
  <si>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</si>
  <si>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</si>
  <si>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</si>
  <si>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</si>
  <si>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</si>
  <si>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</si>
  <si>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</si>
  <si>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</si>
  <si>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</si>
  <si>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</si>
  <si>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</si>
  <si>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</si>
  <si>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</si>
  <si>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</si>
  <si>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</si>
  <si>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</si>
  <si>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</si>
  <si>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</si>
  <si>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</si>
  <si>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</si>
  <si>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</si>
  <si>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</si>
  <si>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</si>
  <si>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</si>
  <si>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</si>
  <si>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</si>
  <si>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</si>
  <si>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</si>
  <si>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</si>
  <si>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</si>
  <si>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</si>
  <si>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</si>
  <si>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</si>
  <si>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</si>
  <si>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</si>
  <si>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</si>
  <si>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</si>
  <si>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</si>
  <si>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</si>
  <si>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</si>
  <si>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</si>
  <si>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</si>
  <si>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</si>
  <si>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</si>
  <si>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</si>
  <si>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</si>
  <si>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</si>
  <si>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</si>
  <si>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</si>
  <si>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</si>
  <si>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</si>
  <si>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</si>
  <si>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</si>
  <si>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</si>
  <si>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</si>
  <si>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</si>
  <si>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</si>
  <si>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</si>
  <si>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</si>
  <si>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</si>
  <si>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</si>
  <si>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</si>
  <si>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</si>
  <si>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</si>
  <si>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</si>
  <si>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</si>
  <si>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</si>
  <si>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</si>
  <si>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</si>
  <si>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</si>
  <si>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</si>
  <si>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</si>
  <si>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</si>
  <si>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</si>
  <si>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</si>
  <si>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</si>
  <si>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</si>
  <si>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</si>
  <si>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</si>
  <si>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</si>
  <si>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</si>
  <si>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</si>
  <si>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</si>
  <si>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</si>
  <si>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</si>
  <si>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</si>
  <si>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</si>
  <si>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</si>
  <si>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</si>
  <si>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</si>
  <si>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</si>
  <si>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</si>
  <si>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</si>
  <si>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</si>
  <si>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</si>
  <si>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</si>
  <si>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</si>
  <si>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</si>
  <si>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</si>
  <si>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</si>
  <si>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</si>
  <si>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</si>
  <si>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</si>
  <si>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</si>
  <si>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</si>
  <si>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</si>
  <si>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</si>
  <si>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</si>
  <si>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</si>
  <si>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</si>
  <si>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</si>
  <si>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</si>
  <si>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</si>
  <si>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</si>
  <si>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</si>
  <si>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</si>
  <si>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</si>
  <si>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</si>
  <si>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</si>
  <si>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</si>
  <si>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</si>
  <si>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</si>
  <si>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</si>
  <si>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</si>
  <si>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</si>
  <si>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</si>
  <si>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</si>
  <si>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</si>
  <si>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</si>
  <si>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</si>
  <si>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</si>
  <si>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</si>
  <si>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</si>
  <si>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</si>
  <si>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</si>
  <si>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</si>
  <si>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</si>
  <si>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</si>
  <si>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</si>
  <si>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</si>
  <si>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</si>
  <si>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</si>
  <si>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</si>
  <si>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</si>
  <si>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</si>
  <si>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</si>
  <si>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</si>
  <si>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</si>
  <si>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</si>
  <si>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</si>
  <si>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</si>
  <si>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</si>
  <si>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</si>
  <si>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</si>
  <si>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</si>
  <si>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</si>
  <si>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</si>
  <si>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</si>
  <si>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</si>
  <si>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</si>
  <si>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</si>
  <si>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</si>
  <si>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</si>
  <si>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</si>
  <si>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</si>
  <si>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</si>
  <si>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</si>
  <si>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</si>
  <si>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</si>
  <si>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</si>
  <si>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</si>
  <si>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</si>
  <si>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</si>
  <si>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</si>
  <si>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</si>
  <si>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</si>
  <si>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</si>
  <si>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</si>
  <si>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</si>
  <si>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</si>
  <si>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</si>
  <si>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</si>
  <si>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</si>
  <si>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</si>
  <si>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</si>
  <si>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</si>
  <si>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</si>
  <si>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</si>
  <si>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</si>
  <si>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</si>
  <si>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</si>
  <si>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</si>
  <si>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</si>
  <si>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</si>
  <si>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</si>
  <si>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</si>
  <si>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</si>
  <si>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</si>
  <si>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</si>
  <si>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</si>
  <si>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</si>
  <si>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</si>
  <si>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</si>
  <si>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</si>
  <si>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</si>
  <si>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</si>
  <si>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</si>
  <si>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</si>
  <si>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</si>
  <si>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</si>
  <si>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</si>
  <si>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</si>
  <si>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</si>
  <si>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</si>
  <si>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</si>
  <si>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</si>
  <si>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</si>
  <si>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</si>
  <si>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</si>
  <si>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</si>
  <si>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</si>
  <si>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</si>
  <si>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</si>
  <si>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</si>
  <si>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</si>
  <si>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</si>
  <si>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</si>
  <si>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</si>
  <si>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</si>
  <si>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</si>
  <si>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</si>
  <si>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</si>
  <si>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</si>
  <si>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</si>
  <si>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</si>
  <si>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</si>
  <si>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</si>
  <si>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</si>
  <si>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</si>
  <si>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</si>
  <si>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</si>
  <si>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</si>
  <si>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</si>
  <si>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</si>
  <si>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</si>
  <si>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</si>
  <si>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</si>
  <si>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</si>
  <si>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</si>
  <si>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</si>
  <si>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</si>
  <si>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</si>
  <si>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</si>
  <si>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</si>
  <si>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</si>
  <si>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</si>
  <si>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</si>
  <si>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</si>
  <si>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</si>
  <si>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</si>
  <si>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</si>
  <si>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</si>
  <si>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</si>
  <si>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</si>
  <si>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</si>
  <si>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</si>
  <si>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</si>
  <si>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</si>
  <si>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</si>
  <si>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</si>
  <si>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</si>
  <si>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</si>
  <si>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</si>
  <si>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</si>
  <si>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</si>
  <si>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</si>
  <si>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</si>
  <si>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</si>
  <si>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</si>
  <si>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</si>
  <si>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</si>
  <si>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</si>
  <si>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</si>
  <si>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</si>
  <si>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</si>
  <si>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</si>
  <si>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</si>
  <si>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</si>
  <si>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</si>
  <si>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</si>
  <si>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</si>
  <si>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</si>
  <si>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</si>
  <si>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</si>
  <si>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</si>
  <si>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</si>
  <si>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</si>
  <si>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</si>
  <si>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</si>
  <si>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</si>
  <si>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</si>
  <si>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</si>
  <si>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</si>
  <si>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</si>
  <si>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</si>
  <si>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</si>
  <si>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</si>
  <si>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</si>
  <si>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</si>
  <si>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</si>
  <si>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</si>
  <si>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</si>
  <si>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</si>
  <si>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</si>
  <si>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</si>
  <si>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</si>
  <si>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</si>
  <si>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</si>
  <si>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</si>
  <si>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</si>
  <si>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</si>
  <si>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</si>
  <si>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</si>
  <si>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</si>
  <si>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</si>
  <si>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</si>
  <si>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</si>
  <si>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</si>
  <si>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</si>
  <si>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</si>
  <si>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</si>
  <si>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</si>
  <si>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</si>
  <si>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</si>
  <si>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</si>
  <si>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</si>
  <si>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</si>
  <si>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</si>
  <si>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</si>
  <si>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</si>
  <si>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</si>
  <si>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</si>
  <si>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</si>
  <si>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</si>
  <si>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</si>
  <si>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</si>
  <si>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</si>
  <si>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</si>
  <si>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</si>
  <si>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</si>
  <si>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</si>
  <si>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</si>
  <si>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</si>
  <si>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</si>
  <si>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</si>
  <si>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</si>
  <si>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</si>
  <si>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</si>
  <si>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</si>
  <si>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</si>
  <si>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</si>
  <si>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</si>
  <si>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</si>
  <si>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</si>
  <si>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</si>
  <si>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</si>
  <si>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</si>
  <si>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</si>
  <si>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</si>
  <si>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</si>
  <si>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</si>
  <si>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</si>
  <si>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</si>
  <si>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</si>
  <si>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</si>
  <si>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</si>
  <si>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</si>
  <si>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</si>
  <si>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</si>
  <si>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</si>
  <si>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</si>
  <si>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</si>
  <si>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</si>
  <si>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</si>
  <si>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</si>
  <si>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</si>
  <si>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</si>
  <si>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</si>
  <si>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</si>
  <si>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</si>
  <si>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</si>
  <si>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</si>
  <si>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</si>
  <si>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</si>
  <si>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</si>
  <si>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</si>
  <si>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</si>
  <si>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</si>
  <si>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</si>
  <si>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</si>
  <si>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</si>
  <si>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</si>
  <si>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</si>
  <si>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</si>
  <si>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</si>
  <si>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</si>
  <si>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</si>
  <si>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</si>
  <si>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</si>
  <si>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</si>
  <si>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</si>
  <si>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</si>
  <si>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</si>
  <si>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</si>
  <si>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</si>
  <si>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</si>
  <si>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</si>
  <si>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</si>
  <si>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</si>
  <si>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</si>
  <si>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</si>
  <si>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</si>
  <si>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</si>
  <si>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</si>
  <si>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</si>
  <si>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</si>
  <si>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</si>
  <si>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</si>
  <si>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</si>
  <si>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</si>
  <si>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</si>
  <si>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</si>
  <si>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</si>
  <si>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</si>
  <si>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</si>
  <si>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</si>
  <si>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</si>
  <si>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</si>
  <si>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</si>
  <si>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</si>
  <si>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</si>
  <si>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</si>
  <si>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</si>
  <si>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</si>
  <si>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</si>
  <si>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</si>
  <si>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</si>
  <si>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</si>
  <si>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</si>
  <si>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</si>
  <si>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</si>
  <si>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</si>
  <si>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</si>
  <si>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</si>
  <si>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</si>
  <si>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</si>
  <si>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</si>
  <si>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</si>
  <si>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</si>
  <si>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</si>
  <si>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</si>
  <si>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</si>
  <si>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</si>
  <si>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</si>
  <si>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</si>
  <si>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</si>
  <si>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</si>
  <si>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</si>
  <si>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</si>
  <si>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</si>
  <si>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</si>
  <si>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</si>
  <si>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</si>
  <si>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</si>
  <si>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</si>
  <si>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</si>
  <si>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</si>
  <si>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</si>
  <si>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</si>
  <si>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</si>
  <si>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</si>
  <si>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</si>
  <si>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</si>
  <si>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</si>
  <si>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</si>
  <si>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</si>
  <si>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</si>
  <si>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</si>
  <si>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</si>
  <si>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</si>
  <si>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</si>
  <si>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</si>
  <si>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</si>
  <si>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</si>
  <si>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</si>
  <si>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</si>
  <si>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</si>
  <si>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</si>
  <si>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</si>
  <si>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</si>
  <si>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</si>
  <si>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</si>
  <si>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</si>
  <si>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</si>
  <si>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</si>
  <si>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</si>
  <si>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</si>
  <si>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</si>
  <si>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</si>
  <si>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</si>
  <si>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</si>
  <si>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</si>
  <si>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</si>
  <si>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</si>
  <si>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</si>
  <si>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</si>
  <si>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</si>
  <si>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</si>
  <si>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</si>
  <si>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</si>
  <si>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</si>
  <si>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</si>
  <si>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</si>
  <si>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</si>
  <si>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</si>
  <si>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</si>
  <si>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</si>
  <si>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</si>
  <si>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</si>
  <si>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</si>
  <si>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</si>
  <si>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</si>
  <si>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</si>
  <si>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</si>
  <si>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</si>
  <si>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</si>
  <si>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</si>
  <si>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</si>
  <si>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</si>
  <si>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</si>
  <si>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</si>
  <si>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</si>
  <si>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</si>
  <si>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</si>
  <si>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</si>
  <si>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</si>
  <si>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</si>
  <si>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</si>
  <si>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</si>
  <si>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</si>
  <si>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</si>
  <si>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</si>
  <si>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</si>
  <si>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</si>
  <si>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</si>
  <si>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</si>
  <si>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</si>
  <si>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</si>
  <si>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</si>
  <si>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</si>
  <si>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</si>
  <si>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</si>
  <si>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</si>
  <si>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</si>
  <si>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</si>
  <si>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</si>
  <si>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</si>
  <si>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</si>
  <si>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</si>
  <si>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</si>
  <si>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</si>
  <si>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</si>
  <si>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</si>
  <si>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</si>
  <si>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</si>
  <si>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</si>
  <si>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</si>
  <si>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</si>
  <si>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</si>
  <si>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</si>
  <si>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</si>
  <si>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</si>
  <si>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</si>
  <si>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</si>
  <si>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</si>
  <si>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</si>
  <si>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</si>
  <si>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</si>
  <si>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</si>
  <si>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</si>
  <si>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</si>
  <si>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</si>
  <si>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</si>
  <si>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</si>
  <si>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</si>
  <si>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</si>
  <si>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</si>
  <si>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</si>
  <si>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</si>
  <si>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</si>
  <si>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</si>
  <si>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</si>
  <si>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</si>
  <si>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</si>
  <si>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</si>
  <si>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</si>
  <si>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</si>
  <si>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</si>
  <si>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</si>
  <si>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</si>
  <si>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</si>
  <si>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</si>
  <si>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</si>
  <si>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</si>
  <si>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</si>
  <si>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</si>
  <si>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</si>
  <si>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</si>
  <si>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</si>
  <si>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</si>
  <si>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</si>
  <si>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</si>
  <si>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</si>
  <si>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</si>
  <si>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</si>
  <si>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</si>
  <si>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</si>
  <si>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</si>
  <si>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</si>
  <si>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</si>
  <si>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</si>
  <si>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</si>
  <si>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</si>
  <si>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</si>
  <si>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</si>
  <si>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</si>
  <si>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</si>
  <si>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</si>
  <si>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</si>
  <si>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</si>
  <si>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</si>
  <si>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</si>
  <si>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</si>
  <si>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</si>
  <si>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</si>
  <si>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</si>
  <si>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</si>
  <si>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</si>
  <si>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</si>
  <si>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</si>
  <si>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</si>
  <si>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</si>
  <si>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</si>
  <si>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</si>
  <si>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</si>
  <si>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</si>
  <si>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</si>
  <si>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</si>
  <si>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</si>
  <si>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</si>
  <si>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</si>
  <si>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</si>
  <si>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</si>
  <si>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</si>
  <si>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</si>
  <si>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</si>
  <si>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</si>
  <si>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</si>
  <si>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</si>
  <si>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</si>
  <si>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</si>
  <si>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</si>
  <si>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</si>
  <si>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</si>
  <si>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</si>
  <si>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</si>
  <si>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</si>
  <si>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</si>
  <si>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</si>
  <si>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</si>
  <si>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</si>
  <si>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</si>
  <si>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</si>
  <si>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</si>
  <si>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</si>
  <si>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</si>
  <si>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</si>
  <si>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</si>
  <si>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</si>
  <si>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</si>
  <si>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</si>
  <si>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</si>
  <si>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</si>
  <si>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</si>
  <si>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</si>
  <si>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</si>
  <si>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</si>
  <si>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</si>
  <si>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</si>
  <si>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</si>
  <si>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</si>
  <si>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</si>
  <si>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</si>
  <si>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</si>
  <si>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</si>
  <si>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</si>
  <si>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</si>
  <si>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</si>
  <si>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</si>
  <si>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</si>
  <si>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</si>
  <si>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</si>
  <si>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</si>
  <si>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</si>
  <si>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</si>
  <si>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</si>
  <si>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</si>
  <si>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</si>
  <si>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</si>
  <si>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</si>
  <si>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</si>
  <si>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</si>
  <si>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</si>
  <si>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</si>
  <si>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</si>
  <si>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</si>
  <si>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</si>
  <si>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</si>
  <si>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</si>
  <si>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</si>
  <si>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</si>
  <si>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</si>
  <si>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</si>
  <si>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</si>
  <si>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</si>
  <si>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</si>
  <si>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</si>
  <si>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</si>
  <si>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</si>
  <si>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</si>
  <si>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</si>
  <si>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</si>
  <si>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</si>
  <si>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</si>
  <si>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</si>
  <si>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</si>
  <si>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</si>
  <si>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</si>
  <si>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</si>
  <si>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</si>
  <si>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</si>
  <si>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</si>
  <si>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</si>
  <si>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</si>
  <si>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</si>
  <si>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</si>
  <si>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</si>
  <si>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</si>
  <si>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</si>
  <si>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</si>
  <si>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</si>
  <si>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</si>
  <si>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</si>
  <si>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</si>
  <si>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</si>
  <si>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</si>
  <si>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</si>
  <si>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</si>
  <si>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</si>
  <si>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</si>
  <si>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</si>
  <si>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</si>
  <si>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</si>
  <si>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</si>
  <si>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</si>
  <si>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</si>
  <si>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</si>
  <si>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</si>
  <si>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</si>
  <si>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</si>
  <si>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</si>
  <si>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</si>
  <si>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</si>
  <si>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</si>
  <si>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</si>
  <si>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</si>
  <si>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</si>
  <si>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</si>
  <si>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</si>
  <si>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</si>
  <si>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</si>
  <si>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</si>
  <si>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</si>
  <si>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</si>
  <si>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</si>
  <si>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</si>
  <si>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</si>
  <si>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</si>
  <si>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</si>
  <si>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</si>
  <si>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</si>
  <si>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</si>
  <si>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</si>
  <si>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</si>
  <si>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</si>
  <si>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</si>
  <si>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</si>
  <si>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</si>
  <si>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</si>
  <si>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</si>
  <si>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</si>
  <si>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</si>
  <si>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</si>
  <si>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</si>
  <si>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</si>
  <si>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</si>
  <si>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</si>
  <si>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</si>
  <si>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</si>
  <si>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</si>
  <si>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</si>
  <si>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</si>
  <si>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</si>
  <si>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</si>
  <si>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</si>
  <si>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</si>
  <si>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</si>
  <si>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</si>
  <si>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</si>
  <si>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</si>
  <si>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</si>
  <si>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</si>
  <si>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</si>
  <si>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</si>
  <si>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</si>
  <si>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</si>
  <si>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</si>
  <si>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</si>
  <si>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</si>
  <si>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</si>
  <si>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</si>
  <si>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</si>
  <si>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</si>
  <si>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</si>
  <si>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</si>
  <si>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</si>
  <si>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</si>
  <si>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</si>
  <si>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</si>
  <si>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</si>
  <si>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</si>
  <si>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</si>
  <si>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</si>
  <si>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</si>
  <si>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</si>
  <si>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</si>
  <si>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</si>
  <si>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</si>
  <si>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</si>
  <si>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</si>
  <si>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</si>
  <si>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</si>
  <si>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</si>
  <si>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</si>
  <si>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</si>
  <si>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</si>
  <si>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</si>
  <si>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</si>
  <si>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</si>
  <si>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</si>
  <si>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</si>
  <si>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</si>
  <si>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</si>
  <si>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</si>
  <si>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</si>
  <si>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</si>
  <si>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</si>
  <si>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</si>
  <si>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</si>
  <si>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</si>
  <si>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</si>
  <si>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</si>
  <si>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</si>
  <si>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</si>
  <si>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</si>
  <si>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</si>
  <si>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</si>
  <si>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</si>
  <si>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</si>
  <si>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</si>
  <si>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</si>
  <si>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</si>
  <si>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</si>
  <si>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</si>
  <si>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</si>
  <si>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</si>
  <si>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</si>
  <si>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</si>
  <si>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</si>
  <si>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</si>
  <si>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</si>
  <si>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</si>
  <si>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</si>
  <si>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</si>
  <si>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</si>
  <si>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</si>
  <si>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</si>
  <si>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</si>
  <si>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</si>
  <si>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</si>
  <si>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</si>
  <si>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</si>
  <si>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</si>
  <si>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</si>
  <si>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</si>
  <si>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</si>
  <si>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</si>
  <si>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</si>
  <si>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</si>
  <si>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</si>
  <si>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</si>
  <si>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</si>
  <si>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</si>
  <si>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</si>
  <si>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</si>
  <si>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</si>
  <si>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</si>
  <si>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</si>
  <si>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</si>
  <si>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</si>
  <si>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</si>
  <si>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</si>
  <si>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</si>
  <si>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</si>
  <si>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</si>
  <si>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</si>
  <si>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</si>
  <si>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</si>
  <si>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</si>
  <si>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</si>
  <si>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</si>
  <si>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</si>
  <si>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</si>
  <si>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</si>
  <si>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</si>
  <si>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</si>
  <si>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</si>
  <si>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</si>
  <si>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</si>
  <si>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</si>
  <si>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</si>
  <si>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</si>
  <si>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</si>
  <si>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</si>
  <si>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</si>
  <si>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</si>
  <si>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</si>
  <si>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</si>
  <si>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</si>
  <si>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</si>
  <si>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</si>
  <si>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</si>
  <si>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</si>
  <si>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</si>
  <si>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</si>
  <si>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</si>
  <si>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</si>
  <si>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</si>
  <si>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</si>
  <si>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</si>
  <si>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</si>
  <si>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</si>
  <si>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</si>
  <si>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</si>
  <si>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</si>
  <si>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</si>
  <si>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</si>
  <si>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</si>
  <si>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</si>
  <si>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</si>
  <si>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</si>
  <si>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</si>
  <si>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</si>
  <si>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</si>
  <si>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</si>
  <si>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</si>
  <si>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</si>
  <si>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</si>
  <si>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</si>
  <si>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</si>
  <si>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</si>
  <si>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</si>
  <si>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</si>
  <si>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</si>
  <si>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</si>
  <si>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</si>
  <si>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</si>
  <si>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</si>
  <si>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</si>
  <si>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</si>
  <si>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</si>
  <si>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</si>
  <si>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</si>
  <si>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</si>
  <si>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</si>
  <si>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</si>
  <si>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</si>
  <si>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</si>
  <si>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</si>
  <si>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</si>
  <si>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</si>
  <si>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</si>
  <si>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</si>
  <si>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</si>
  <si>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</si>
  <si>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</si>
  <si>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</si>
  <si>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</si>
  <si>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</si>
  <si>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</si>
  <si>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</si>
  <si>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</si>
  <si>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</si>
  <si>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</si>
  <si>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</si>
  <si>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</si>
  <si>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</si>
  <si>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</si>
  <si>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</si>
  <si>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</si>
  <si>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</si>
  <si>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</si>
  <si>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</si>
  <si>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</si>
  <si>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</si>
  <si>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</si>
  <si>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</si>
  <si>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</si>
  <si>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</si>
  <si>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</si>
  <si>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</si>
  <si>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</si>
  <si>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</si>
  <si>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</si>
  <si>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</si>
  <si>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</si>
  <si>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</si>
  <si>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</si>
  <si>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</si>
  <si>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</si>
  <si>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</si>
  <si>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</si>
  <si>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</si>
  <si>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</si>
  <si>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</si>
  <si>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</si>
  <si>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</si>
  <si>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</si>
  <si>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</si>
  <si>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</si>
  <si>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</si>
  <si>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</si>
  <si>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</si>
  <si>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</si>
  <si>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</si>
  <si>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</si>
  <si>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</si>
  <si>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</si>
  <si>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</si>
  <si>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</si>
  <si>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</si>
  <si>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</si>
  <si>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</si>
  <si>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</si>
  <si>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</si>
  <si>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</si>
  <si>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</si>
  <si>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</si>
  <si>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</si>
  <si>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</si>
  <si>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</si>
  <si>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</si>
  <si>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</si>
  <si>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</si>
  <si>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</si>
  <si>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</si>
  <si>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</si>
  <si>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</si>
  <si>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</si>
  <si>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</si>
  <si>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</si>
  <si>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</si>
  <si>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</si>
  <si>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</si>
  <si>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</si>
  <si>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</si>
  <si>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</si>
  <si>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</si>
  <si>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</si>
  <si>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</si>
  <si>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</si>
  <si>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</si>
  <si>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</si>
  <si>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</si>
  <si>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</si>
  <si>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</si>
  <si>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</si>
  <si>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</si>
  <si>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</si>
  <si>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</si>
  <si>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</si>
  <si>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</si>
  <si>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</si>
  <si>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</si>
  <si>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</si>
  <si>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</si>
  <si>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</si>
  <si>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</si>
  <si>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</si>
  <si>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</si>
  <si>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</si>
  <si>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</si>
  <si>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</si>
  <si>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</si>
  <si>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</si>
  <si>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</si>
  <si>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</si>
  <si>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</si>
  <si>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</si>
  <si>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</si>
  <si>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</si>
  <si>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</si>
  <si>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</si>
  <si>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</si>
  <si>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</si>
  <si>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</si>
  <si>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</si>
  <si>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</si>
  <si>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</si>
  <si>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</si>
  <si>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</si>
  <si>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</si>
  <si>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</si>
  <si>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</si>
  <si>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</si>
  <si>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</si>
  <si>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</si>
  <si>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</si>
  <si>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</si>
  <si>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</si>
  <si>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</si>
  <si>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</si>
  <si>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</si>
  <si>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</si>
  <si>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</si>
  <si>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</si>
  <si>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</si>
  <si>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</si>
  <si>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</si>
  <si>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</si>
  <si>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</si>
  <si>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</si>
  <si>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</si>
  <si>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</si>
  <si>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</si>
  <si>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</si>
  <si>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</si>
  <si>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</si>
  <si>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</si>
  <si>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</si>
  <si>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</si>
  <si>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</si>
  <si>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</si>
  <si>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</si>
  <si>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</si>
  <si>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</si>
  <si>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</si>
  <si>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</si>
  <si>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</si>
  <si>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</si>
  <si>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</si>
  <si>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</si>
  <si>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</si>
  <si>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</si>
  <si>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</si>
  <si>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</si>
  <si>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</si>
  <si>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</si>
  <si>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</si>
  <si>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</si>
  <si>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</si>
  <si>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</si>
  <si>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</si>
  <si>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</si>
  <si>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</si>
  <si>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</si>
  <si>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</si>
  <si>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</si>
  <si>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</si>
  <si>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</si>
  <si>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</si>
  <si>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</si>
  <si>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</si>
  <si>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</si>
  <si>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</si>
  <si>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</si>
  <si>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</si>
  <si>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</si>
  <si>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</si>
  <si>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</si>
  <si>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</si>
  <si>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</si>
  <si>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</si>
  <si>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</si>
  <si>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</si>
  <si>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</si>
  <si>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</si>
  <si>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</si>
  <si>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</si>
  <si>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</si>
  <si>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</si>
  <si>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</si>
  <si>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</si>
  <si>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</si>
  <si>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</si>
  <si>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</si>
  <si>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</si>
  <si>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</si>
  <si>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</si>
  <si>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</si>
  <si>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</si>
  <si>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</si>
  <si>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</si>
  <si>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</si>
  <si>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</si>
  <si>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</si>
  <si>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</si>
  <si>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</si>
  <si>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</si>
  <si>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</si>
  <si>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</si>
  <si>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</si>
  <si>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</si>
  <si>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</si>
  <si>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</si>
  <si>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</si>
  <si>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</si>
  <si>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</si>
  <si>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</si>
  <si>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</si>
  <si>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</si>
  <si>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</si>
  <si>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</si>
  <si>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</si>
  <si>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</si>
  <si>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</si>
  <si>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</si>
  <si>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</si>
  <si>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</si>
  <si>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</si>
  <si>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</si>
  <si>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</si>
  <si>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</si>
  <si>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</si>
  <si>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</si>
  <si>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</si>
  <si>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</si>
  <si>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</si>
  <si>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</si>
  <si>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</si>
  <si>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</si>
  <si>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</si>
  <si>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</si>
  <si>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</si>
  <si>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</si>
  <si>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</si>
  <si>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</si>
  <si>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</si>
  <si>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</si>
  <si>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</si>
  <si>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</si>
  <si>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</si>
  <si>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</si>
  <si>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</si>
  <si>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</si>
  <si>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</si>
  <si>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</si>
  <si>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</si>
  <si>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</si>
  <si>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</si>
  <si>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</si>
  <si>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</si>
  <si>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</si>
  <si>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</si>
  <si>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</si>
  <si>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</si>
  <si>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</si>
  <si>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</si>
  <si>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</si>
  <si>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</si>
  <si>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</si>
  <si>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</si>
  <si>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</si>
  <si>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</si>
  <si>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</si>
  <si>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</si>
  <si>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</si>
  <si>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</si>
  <si>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</si>
  <si>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</si>
  <si>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</si>
  <si>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</si>
  <si>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</si>
  <si>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</si>
  <si>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</si>
  <si>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</si>
  <si>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</si>
  <si>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</si>
  <si>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</si>
  <si>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</si>
  <si>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</si>
  <si>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</si>
  <si>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</si>
  <si>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</si>
  <si>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</si>
  <si>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</si>
  <si>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</si>
  <si>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</si>
  <si>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</si>
  <si>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</si>
  <si>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</si>
  <si>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</si>
  <si>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</si>
  <si>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</si>
  <si>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</si>
  <si>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</si>
  <si>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</si>
  <si>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</si>
  <si>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</si>
  <si>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</si>
  <si>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</si>
  <si>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</si>
  <si>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</si>
  <si>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</si>
  <si>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</si>
  <si>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</si>
  <si>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</si>
  <si>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</si>
  <si>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</si>
  <si>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</si>
  <si>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</si>
  <si>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</si>
  <si>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</si>
  <si>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</si>
  <si>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</si>
  <si>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</si>
  <si>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</si>
  <si>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</si>
  <si>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</si>
  <si>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</si>
  <si>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</si>
  <si>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</si>
  <si>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</si>
  <si>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</si>
  <si>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</si>
  <si>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</si>
  <si>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</si>
  <si>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</si>
  <si>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</si>
  <si>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</si>
  <si>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</si>
  <si>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</si>
  <si>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</si>
  <si>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</si>
  <si>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</si>
  <si>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</si>
  <si>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</si>
  <si>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</si>
  <si>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</si>
  <si>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</si>
  <si>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</si>
  <si>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</si>
  <si>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</si>
  <si>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</si>
  <si>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</si>
  <si>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</si>
  <si>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</si>
  <si>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</si>
  <si>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</si>
  <si>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</si>
  <si>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</si>
  <si>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</si>
  <si>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</si>
  <si>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</si>
  <si>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</si>
  <si>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</si>
  <si>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</si>
  <si>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</si>
  <si>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</si>
  <si>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</si>
  <si>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</si>
  <si>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</si>
  <si>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</si>
  <si>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</si>
  <si>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</si>
  <si>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</si>
  <si>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</si>
  <si>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</si>
  <si>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</si>
  <si>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</si>
  <si>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</si>
  <si>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</si>
  <si>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</si>
  <si>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</si>
  <si>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</si>
  <si>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</si>
  <si>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</si>
  <si>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</si>
  <si>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</si>
  <si>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</si>
  <si>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</si>
  <si>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</si>
  <si>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</si>
  <si>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</si>
  <si>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</si>
  <si>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</si>
  <si>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</si>
  <si>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</si>
  <si>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</si>
  <si>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</si>
  <si>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</si>
  <si>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</si>
  <si>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</si>
  <si>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</si>
  <si>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</si>
  <si>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</si>
  <si>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</si>
  <si>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</si>
  <si>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</si>
  <si>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</si>
  <si>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</si>
  <si>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</si>
  <si>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</si>
  <si>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</si>
  <si>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</si>
  <si>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</si>
  <si>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</si>
  <si>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</si>
  <si>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</si>
  <si>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</si>
  <si>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</si>
  <si>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</si>
  <si>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</si>
  <si>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</si>
  <si>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</si>
  <si>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</si>
  <si>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</si>
  <si>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</si>
  <si>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</si>
  <si>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</si>
  <si>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</si>
  <si>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</si>
  <si>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</si>
  <si>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</si>
  <si>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</si>
  <si>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</si>
  <si>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</si>
  <si>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</si>
  <si>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</si>
  <si>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</si>
  <si>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</si>
  <si>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</si>
  <si>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</si>
  <si>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</si>
  <si>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</si>
  <si>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</si>
  <si>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</si>
  <si>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</si>
  <si>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</si>
  <si>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</si>
  <si>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</si>
  <si>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</si>
  <si>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</si>
  <si>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</si>
  <si>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</si>
  <si>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</si>
  <si>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</si>
  <si>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</si>
  <si>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</si>
  <si>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</si>
  <si>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</si>
  <si>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</si>
  <si>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</si>
  <si>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</si>
  <si>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</si>
  <si>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</si>
  <si>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</si>
  <si>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</si>
  <si>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</si>
  <si>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</si>
  <si>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</si>
  <si>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</si>
  <si>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</si>
  <si>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</si>
  <si>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</si>
  <si>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</si>
  <si>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</si>
  <si>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</si>
  <si>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</si>
  <si>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</si>
  <si>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</si>
  <si>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</si>
  <si>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</si>
  <si>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</si>
  <si>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</si>
  <si>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</si>
  <si>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</si>
  <si>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</si>
  <si>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</si>
  <si>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</si>
  <si>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</si>
  <si>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</si>
  <si>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</si>
  <si>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</si>
  <si>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</si>
  <si>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</si>
  <si>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</si>
  <si>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</si>
  <si>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</si>
  <si>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</si>
  <si>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</si>
  <si>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</si>
  <si>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</si>
  <si>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</si>
  <si>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</si>
  <si>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</si>
  <si>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</si>
  <si>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</si>
  <si>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</si>
  <si>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</si>
  <si>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</si>
  <si>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</si>
  <si>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</si>
  <si>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</si>
  <si>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</si>
  <si>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</si>
  <si>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</si>
  <si>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</si>
  <si>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</si>
  <si>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</si>
  <si>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</si>
  <si>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</si>
  <si>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</si>
  <si>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</si>
  <si>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</si>
  <si>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</si>
  <si>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</si>
  <si>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</si>
  <si>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</si>
  <si>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</si>
  <si>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</si>
  <si>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</si>
  <si>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</si>
  <si>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</si>
  <si>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</si>
  <si>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</si>
  <si>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</si>
  <si>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</si>
  <si>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</si>
  <si>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</si>
  <si>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</si>
  <si>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</si>
  <si>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</si>
  <si>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</si>
  <si>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</si>
  <si>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</si>
  <si>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</si>
  <si>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</si>
  <si>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</si>
  <si>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</si>
  <si>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</si>
  <si>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</si>
  <si>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</si>
  <si>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</si>
  <si>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</si>
  <si>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</si>
  <si>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</si>
  <si>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</si>
  <si>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</si>
  <si>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</si>
  <si>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</si>
  <si>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</si>
  <si>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</si>
  <si>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</si>
  <si>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</si>
  <si>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</si>
  <si>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</si>
  <si>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</si>
  <si>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</si>
  <si>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</si>
  <si>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</si>
  <si>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</si>
  <si>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</si>
  <si>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</si>
  <si>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</si>
  <si>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</si>
  <si>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</si>
  <si>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</si>
  <si>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</si>
  <si>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</si>
  <si>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</si>
  <si>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</si>
  <si>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</si>
  <si>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</si>
  <si>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</si>
  <si>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</si>
  <si>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</si>
  <si>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</si>
  <si>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</si>
  <si>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</si>
  <si>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</si>
  <si>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</si>
  <si>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</si>
  <si>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</si>
  <si>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</si>
  <si>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</si>
  <si>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</si>
  <si>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</si>
  <si>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</si>
  <si>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</si>
  <si>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</si>
  <si>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</si>
  <si>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</si>
  <si>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</si>
  <si>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</si>
  <si>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</si>
  <si>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</si>
  <si>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</si>
  <si>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</si>
  <si>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</si>
  <si>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</si>
  <si>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</si>
  <si>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</si>
  <si>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</si>
  <si>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</si>
  <si>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</si>
  <si>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</si>
  <si>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</si>
  <si>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</si>
  <si>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</si>
  <si>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</si>
  <si>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</si>
  <si>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</si>
  <si>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</si>
  <si>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</si>
  <si>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</si>
  <si>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</si>
  <si>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</si>
  <si>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</si>
  <si>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</si>
  <si>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</si>
  <si>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</si>
  <si>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</si>
  <si>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</si>
  <si>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</si>
  <si>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</si>
  <si>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</si>
  <si>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</si>
  <si>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</si>
  <si>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</si>
  <si>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</si>
  <si>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</si>
  <si>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</si>
  <si>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</si>
  <si>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</si>
  <si>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</si>
  <si>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</si>
  <si>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</si>
  <si>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</si>
  <si>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</si>
  <si>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</si>
  <si>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</si>
  <si>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</si>
  <si>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</si>
  <si>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</si>
  <si>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</si>
  <si>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</si>
  <si>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</si>
  <si>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</si>
  <si>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</si>
  <si>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</si>
  <si>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</si>
  <si>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</si>
  <si>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</si>
  <si>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</si>
  <si>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</si>
  <si>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</si>
  <si>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</si>
  <si>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</si>
  <si>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</si>
  <si>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</si>
  <si>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</si>
  <si>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</si>
  <si>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</si>
  <si>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</si>
  <si>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</si>
  <si>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</si>
  <si>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</si>
  <si>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</si>
  <si>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</si>
  <si>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</si>
  <si>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</si>
  <si>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</si>
  <si>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</si>
  <si>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</si>
  <si>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</si>
  <si>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</si>
  <si>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</si>
  <si>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</si>
  <si>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</si>
  <si>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</si>
  <si>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</si>
  <si>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</si>
  <si>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</si>
  <si>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</si>
  <si>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</si>
  <si>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</si>
  <si>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</si>
  <si>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</si>
  <si>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</si>
  <si>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</si>
  <si>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</si>
  <si>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</si>
  <si>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</si>
  <si>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</si>
  <si>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</si>
  <si>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</si>
  <si>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</si>
  <si>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</si>
  <si>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</si>
  <si>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</si>
  <si>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</si>
  <si>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</si>
  <si>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</si>
  <si>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</si>
  <si>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</si>
  <si>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</si>
  <si>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</si>
  <si>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</si>
  <si>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</si>
  <si>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</si>
  <si>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</si>
  <si>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</si>
  <si>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</si>
  <si>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</si>
  <si>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</si>
  <si>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</si>
  <si>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</si>
  <si>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</si>
  <si>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</si>
  <si>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</si>
  <si>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</si>
  <si>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</si>
  <si>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</si>
  <si>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</si>
  <si>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</si>
  <si>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</si>
  <si>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</si>
  <si>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</si>
  <si>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</si>
  <si>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</si>
  <si>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</si>
  <si>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</si>
  <si>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</si>
  <si>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</si>
  <si>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</si>
  <si>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</si>
  <si>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</si>
  <si>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</si>
  <si>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</si>
  <si>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</si>
  <si>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</si>
  <si>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</si>
  <si>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</si>
  <si>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</si>
  <si>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</si>
  <si>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</si>
  <si>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</si>
  <si>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</si>
  <si>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</si>
  <si>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</si>
  <si>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</si>
  <si>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</si>
  <si>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</si>
  <si>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</si>
  <si>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</si>
  <si>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</si>
  <si>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</si>
  <si>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</si>
  <si>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</si>
  <si>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</si>
  <si>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</si>
  <si>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</si>
  <si>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</si>
  <si>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</si>
  <si>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</si>
  <si>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</si>
  <si>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</si>
  <si>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</si>
  <si>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</si>
  <si>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</si>
  <si>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</si>
  <si>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</si>
  <si>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</si>
  <si>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</si>
  <si>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</si>
  <si>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</si>
  <si>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</si>
  <si>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</si>
  <si>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</si>
  <si>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</si>
  <si>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</si>
  <si>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</si>
  <si>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</si>
  <si>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</si>
  <si>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</si>
  <si>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</si>
  <si>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</si>
  <si>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</si>
  <si>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</si>
  <si>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</si>
  <si>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</si>
  <si>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</si>
  <si>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</si>
  <si>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</si>
  <si>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</si>
  <si>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</si>
  <si>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</si>
  <si>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</si>
  <si>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</si>
  <si>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</si>
  <si>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</si>
  <si>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</si>
  <si>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</si>
  <si>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</si>
  <si>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</si>
  <si>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</si>
  <si>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</si>
  <si>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</si>
  <si>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</si>
  <si>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</si>
  <si>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</si>
  <si>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</si>
  <si>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</si>
  <si>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</si>
  <si>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</si>
  <si>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</si>
  <si>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</si>
  <si>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</si>
  <si>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</si>
  <si>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</si>
  <si>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</si>
  <si>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</si>
  <si>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</si>
  <si>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</si>
  <si>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</si>
  <si>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</si>
  <si>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</si>
  <si>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</si>
  <si>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</si>
  <si>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</si>
  <si>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</si>
  <si>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</si>
  <si>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</si>
  <si>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</si>
  <si>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</si>
  <si>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</si>
  <si>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</si>
  <si>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</si>
  <si>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</si>
  <si>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</si>
  <si>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</si>
  <si>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</si>
  <si>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</si>
  <si>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</si>
  <si>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</si>
  <si>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</si>
  <si>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</si>
  <si>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</si>
  <si>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</si>
  <si>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</si>
  <si>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</si>
  <si>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</si>
  <si>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</si>
  <si>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</si>
  <si>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</si>
  <si>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</si>
  <si>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</si>
  <si>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</si>
  <si>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</si>
  <si>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</si>
  <si>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</si>
  <si>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</si>
  <si>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</si>
  <si>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</si>
  <si>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</si>
  <si>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</si>
  <si>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</si>
  <si>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</si>
  <si>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</si>
  <si>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</si>
  <si>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</si>
  <si>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</si>
  <si>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</si>
  <si>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</si>
  <si>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</si>
  <si>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</si>
  <si>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</si>
  <si>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</si>
  <si>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</si>
  <si>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</si>
  <si>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</si>
  <si>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</si>
  <si>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</si>
  <si>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</si>
  <si>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</si>
  <si>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</si>
  <si>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</si>
  <si>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</si>
  <si>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</si>
  <si>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</si>
  <si>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</si>
  <si>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</si>
  <si>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</si>
  <si>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</si>
  <si>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</si>
  <si>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</si>
  <si>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</si>
  <si>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</si>
  <si>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</si>
  <si>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</si>
  <si>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</si>
  <si>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</si>
  <si>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</si>
  <si>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</si>
  <si>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</si>
  <si>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</si>
  <si>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</si>
  <si>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</si>
  <si>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</si>
  <si>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</si>
  <si>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</si>
  <si>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</si>
  <si>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</si>
  <si>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</si>
  <si>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</si>
  <si>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</si>
  <si>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</si>
  <si>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</si>
  <si>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</si>
  <si>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</si>
  <si>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</si>
  <si>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</si>
  <si>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</si>
  <si>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</si>
  <si>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</si>
  <si>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</si>
  <si>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</si>
  <si>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</si>
  <si>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</si>
  <si>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</si>
  <si>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</si>
  <si>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</si>
  <si>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</si>
  <si>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</si>
  <si>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</si>
  <si>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</si>
  <si>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</si>
  <si>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</si>
  <si>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</si>
  <si>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</si>
  <si>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</si>
  <si>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</si>
  <si>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</si>
  <si>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</si>
  <si>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</si>
  <si>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</si>
  <si>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</si>
  <si>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</si>
  <si>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</si>
  <si>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</si>
  <si>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</si>
  <si>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</si>
  <si>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</si>
  <si>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</si>
  <si>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</si>
  <si>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</si>
  <si>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</si>
  <si>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</si>
  <si>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</si>
  <si>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</si>
  <si>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</si>
  <si>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</si>
  <si>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</si>
  <si>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</si>
  <si>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</si>
  <si>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</si>
  <si>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</si>
  <si>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</si>
  <si>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</si>
  <si>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</si>
  <si>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</si>
  <si>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</si>
  <si>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</si>
  <si>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</si>
  <si>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</si>
  <si>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</si>
  <si>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</si>
  <si>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</si>
  <si>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</si>
  <si>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</si>
  <si>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</si>
  <si>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</si>
  <si>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</si>
  <si>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</si>
  <si>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</si>
  <si>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</si>
  <si>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</si>
  <si>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</si>
  <si>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</si>
  <si>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</si>
  <si>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</si>
  <si>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</si>
  <si>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</si>
  <si>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</si>
  <si>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</si>
  <si>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</si>
  <si>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</si>
  <si>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</si>
  <si>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</si>
  <si>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</si>
  <si>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</si>
  <si>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</si>
  <si>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</si>
  <si>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</si>
  <si>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</si>
  <si>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</si>
  <si>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</si>
  <si>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</si>
  <si>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</si>
  <si>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</si>
  <si>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</si>
  <si>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</si>
  <si>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</si>
  <si>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</si>
  <si>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</si>
  <si>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</si>
  <si>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</si>
  <si>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</si>
  <si>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</si>
  <si>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</si>
  <si>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</si>
  <si>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</si>
  <si>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</si>
  <si>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</si>
  <si>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</si>
  <si>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</si>
  <si>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</si>
  <si>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</si>
  <si>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</si>
  <si>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</si>
  <si>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</si>
  <si>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</si>
  <si>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</si>
  <si>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</si>
  <si>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</si>
  <si>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</si>
  <si>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</si>
  <si>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</si>
  <si>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</si>
  <si>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</si>
  <si>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</si>
  <si>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</si>
  <si>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</si>
  <si>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</si>
  <si>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</si>
  <si>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</si>
  <si>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</si>
  <si>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</si>
  <si>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</si>
  <si>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</si>
  <si>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</si>
  <si>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</si>
  <si>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</si>
  <si>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</si>
  <si>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</si>
  <si>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</si>
  <si>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</si>
  <si>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</si>
  <si>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</si>
  <si>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</si>
  <si>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</si>
  <si>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</si>
  <si>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</si>
  <si>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</si>
  <si>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</si>
  <si>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</si>
  <si>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</si>
  <si>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</si>
  <si>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</si>
  <si>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</si>
  <si>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</si>
  <si>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</si>
  <si>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</si>
  <si>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</si>
  <si>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</si>
  <si>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</si>
  <si>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</si>
  <si>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</si>
  <si>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</si>
  <si>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</si>
  <si>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</si>
  <si>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</si>
  <si>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</si>
  <si>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</si>
  <si>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</si>
  <si>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</si>
  <si>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</si>
  <si>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</si>
  <si>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</si>
  <si>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</si>
  <si>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</si>
  <si>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</si>
  <si>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</si>
  <si>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</si>
  <si>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</si>
  <si>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</si>
  <si>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</si>
  <si>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</si>
  <si>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</si>
  <si>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</si>
  <si>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</si>
  <si>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</si>
  <si>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</si>
  <si>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</si>
  <si>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</si>
  <si>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</si>
  <si>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</si>
  <si>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</si>
  <si>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</si>
  <si>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</si>
  <si>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</si>
  <si>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</si>
  <si>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</si>
  <si>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</si>
  <si>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</si>
  <si>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</si>
  <si>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</si>
  <si>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</si>
  <si>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</si>
  <si>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</si>
  <si>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</si>
  <si>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</si>
  <si>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</si>
  <si>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</si>
  <si>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</si>
  <si>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</si>
  <si>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</si>
  <si>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</si>
  <si>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</si>
  <si>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</si>
  <si>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</si>
  <si>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</si>
  <si>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</si>
  <si>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</si>
  <si>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</si>
  <si>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</si>
  <si>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</si>
  <si>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</si>
  <si>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</si>
  <si>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</si>
  <si>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</si>
  <si>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</si>
  <si>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</si>
  <si>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</si>
  <si>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</si>
  <si>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</si>
  <si>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</si>
  <si>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</si>
  <si>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</si>
  <si>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</si>
  <si>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</si>
  <si>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</si>
  <si>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</si>
  <si>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</si>
  <si>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</si>
  <si>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</si>
  <si>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</si>
  <si>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</si>
  <si>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</si>
  <si>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</si>
  <si>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</si>
  <si>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</si>
  <si>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</si>
  <si>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</si>
  <si>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</si>
  <si>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</si>
  <si>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</si>
  <si>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</si>
  <si>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</si>
  <si>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</si>
  <si>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</si>
  <si>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</si>
  <si>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</si>
  <si>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</si>
  <si>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</si>
  <si>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</si>
  <si>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</si>
  <si>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</si>
  <si>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</si>
  <si>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</si>
  <si>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</si>
  <si>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</si>
  <si>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</si>
  <si>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</si>
  <si>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</si>
  <si>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</si>
  <si>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</si>
  <si>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</si>
  <si>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</si>
  <si>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</si>
  <si>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</si>
  <si>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</si>
  <si>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</si>
  <si>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</si>
  <si>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</si>
  <si>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</si>
  <si>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</si>
  <si>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</si>
  <si>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</si>
  <si>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</si>
  <si>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</si>
  <si>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</si>
  <si>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</si>
  <si>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</si>
  <si>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</si>
  <si>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</si>
  <si>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</si>
  <si>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</si>
  <si>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</si>
  <si>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</si>
  <si>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</si>
  <si>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</si>
  <si>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</si>
  <si>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</si>
  <si>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</si>
  <si>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</si>
  <si>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</si>
  <si>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</si>
  <si>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</si>
  <si>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</si>
  <si>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</si>
  <si>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</si>
  <si>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</si>
  <si>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</si>
  <si>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</si>
  <si>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</si>
  <si>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</si>
  <si>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</si>
  <si>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</si>
  <si>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</si>
  <si>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</si>
  <si>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</si>
  <si>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</si>
  <si>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</si>
  <si>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</si>
  <si>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</si>
  <si>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</si>
  <si>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</si>
  <si>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</si>
  <si>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</si>
  <si>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</si>
  <si>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</si>
  <si>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</si>
  <si>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</si>
  <si>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</si>
  <si>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</si>
  <si>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</si>
  <si>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</si>
  <si>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</si>
  <si>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</si>
  <si>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</si>
  <si>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</si>
  <si>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</si>
  <si>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</si>
  <si>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</si>
  <si>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</si>
  <si>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</si>
  <si>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</si>
  <si>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</si>
  <si>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</si>
  <si>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</si>
  <si>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</si>
  <si>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</si>
  <si>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</si>
  <si>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</si>
  <si>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</si>
  <si>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</si>
  <si>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</si>
  <si>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</si>
  <si>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</si>
  <si>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</si>
  <si>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</si>
  <si>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</si>
  <si>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</si>
  <si>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</si>
  <si>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</si>
  <si>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</si>
  <si>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</si>
  <si>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</si>
  <si>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</si>
  <si>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</si>
  <si>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</si>
  <si>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</si>
  <si>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</si>
  <si>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</si>
  <si>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</si>
  <si>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</si>
  <si>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</si>
  <si>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</si>
  <si>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</si>
  <si>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</si>
  <si>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</si>
  <si>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</si>
  <si>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</si>
  <si>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</si>
  <si>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</si>
  <si>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</si>
  <si>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</si>
  <si>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</si>
  <si>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</si>
  <si>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</si>
  <si>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</si>
  <si>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</si>
  <si>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</si>
  <si>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</si>
  <si>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</si>
  <si>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</si>
  <si>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</si>
  <si>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</si>
  <si>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</si>
  <si>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</si>
  <si>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</si>
  <si>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</si>
  <si>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</si>
  <si>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</si>
  <si>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</si>
  <si>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</si>
  <si>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</si>
  <si>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</si>
  <si>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</si>
  <si>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</si>
  <si>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</si>
  <si>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</si>
  <si>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</si>
  <si>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</si>
  <si>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</si>
  <si>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</si>
  <si>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</si>
  <si>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</si>
  <si>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</si>
  <si>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</si>
  <si>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</si>
  <si>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</si>
  <si>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</si>
  <si>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</si>
  <si>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</si>
  <si>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</si>
  <si>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</si>
  <si>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</si>
  <si>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</si>
  <si>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</si>
  <si>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</si>
  <si>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</si>
  <si>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</si>
  <si>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</si>
  <si>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</si>
  <si>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</si>
  <si>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</si>
  <si>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</si>
  <si>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</si>
  <si>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</si>
  <si>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</si>
  <si>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</si>
  <si>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</si>
  <si>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</si>
  <si>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</si>
  <si>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</si>
  <si>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</si>
  <si>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</si>
  <si>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</si>
  <si>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</si>
  <si>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</si>
  <si>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</si>
  <si>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</si>
  <si>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</si>
  <si>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</si>
  <si>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</si>
  <si>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</si>
  <si>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</si>
  <si>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</si>
  <si>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</si>
  <si>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</si>
  <si>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</si>
  <si>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</si>
  <si>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</si>
  <si>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</si>
  <si>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</si>
  <si>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</si>
  <si>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</si>
  <si>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</si>
  <si>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</si>
  <si>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</si>
  <si>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</si>
  <si>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</si>
  <si>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</si>
  <si>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</si>
  <si>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</si>
  <si>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</si>
  <si>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</si>
  <si>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</si>
  <si>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</si>
  <si>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</si>
  <si>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</si>
  <si>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</si>
  <si>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</si>
  <si>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</si>
  <si>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</si>
  <si>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</si>
  <si>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</si>
  <si>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</si>
  <si>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</si>
  <si>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</si>
  <si>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</si>
  <si>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</si>
  <si>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</si>
  <si>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</si>
  <si>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</si>
  <si>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</si>
  <si>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</si>
  <si>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</si>
  <si>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</si>
  <si>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</si>
  <si>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</si>
  <si>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</si>
  <si>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</si>
  <si>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</si>
  <si>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</si>
  <si>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</si>
  <si>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</si>
  <si>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</si>
  <si>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</si>
  <si>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</si>
  <si>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</si>
  <si>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</si>
  <si>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</si>
  <si>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</si>
  <si>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</si>
  <si>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</si>
  <si>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</si>
  <si>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</si>
  <si>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</si>
  <si>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</si>
  <si>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</si>
  <si>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</si>
  <si>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</si>
  <si>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</si>
  <si>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</si>
  <si>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</si>
  <si>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</si>
  <si>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</si>
  <si>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</si>
  <si>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</si>
  <si>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</si>
  <si>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</si>
  <si>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</si>
  <si>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</si>
  <si>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</si>
  <si>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</si>
  <si>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</si>
  <si>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</si>
  <si>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</si>
  <si>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</si>
  <si>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</si>
  <si>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</si>
  <si>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</si>
  <si>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</si>
  <si>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</si>
  <si>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</si>
  <si>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</si>
  <si>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</si>
  <si>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</si>
  <si>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</si>
  <si>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</si>
  <si>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</si>
  <si>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</si>
  <si>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</si>
  <si>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</si>
  <si>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</si>
  <si>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</si>
  <si>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</si>
  <si>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</si>
  <si>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</si>
  <si>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</si>
  <si>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</si>
  <si>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</si>
  <si>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</si>
  <si>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</si>
  <si>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</si>
  <si>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</si>
  <si>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</si>
  <si>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</si>
  <si>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</si>
  <si>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</si>
  <si>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</si>
  <si>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</si>
  <si>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</si>
  <si>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</si>
  <si>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</si>
  <si>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</si>
  <si>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</si>
  <si>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</si>
  <si>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</si>
  <si>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</si>
  <si>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</si>
  <si>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</si>
  <si>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</si>
  <si>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</si>
  <si>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</si>
  <si>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</si>
  <si>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</si>
  <si>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</si>
  <si>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</si>
  <si>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</si>
  <si>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</si>
  <si>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</si>
  <si>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</si>
  <si>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</si>
  <si>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</si>
  <si>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</si>
  <si>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</si>
  <si>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</si>
  <si>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</si>
  <si>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</si>
  <si>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</si>
  <si>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</si>
  <si>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</si>
  <si>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</si>
  <si>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</si>
  <si>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</si>
  <si>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</si>
  <si>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</si>
  <si>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</si>
  <si>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</si>
  <si>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</si>
  <si>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</si>
  <si>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</si>
  <si>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</si>
  <si>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</si>
  <si>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</si>
  <si>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</si>
  <si>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</si>
  <si>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</si>
  <si>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</si>
  <si>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</si>
  <si>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</si>
  <si>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</si>
  <si>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</si>
  <si>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</si>
  <si>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</si>
  <si>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</si>
  <si>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</si>
  <si>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</si>
  <si>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</si>
  <si>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</si>
  <si>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</si>
  <si>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</si>
  <si>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</si>
  <si>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</si>
  <si>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</si>
  <si>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</si>
  <si>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</si>
  <si>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</si>
  <si>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</si>
  <si>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</si>
  <si>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</si>
  <si>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</si>
  <si>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</si>
  <si>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</si>
  <si>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</si>
  <si>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</si>
  <si>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</si>
  <si>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</si>
  <si>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</si>
  <si>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</si>
  <si>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</si>
  <si>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</si>
  <si>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</si>
  <si>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</si>
  <si>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</si>
  <si>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</si>
  <si>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</si>
  <si>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</si>
  <si>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</si>
  <si>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</si>
  <si>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</si>
  <si>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</si>
  <si>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</si>
  <si>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</si>
  <si>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</si>
  <si>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</si>
  <si>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</si>
  <si>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</si>
  <si>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</si>
  <si>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</si>
  <si>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</si>
  <si>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</si>
  <si>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</si>
  <si>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</si>
  <si>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</si>
  <si>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</si>
  <si>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</si>
  <si>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</si>
  <si>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</si>
  <si>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</si>
  <si>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</si>
  <si>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</si>
  <si>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</si>
  <si>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</si>
  <si>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</si>
  <si>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</si>
  <si>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</si>
  <si>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</si>
  <si>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</si>
  <si>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</si>
  <si>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</si>
  <si>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</si>
  <si>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</si>
  <si>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</si>
  <si>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</si>
  <si>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</si>
  <si>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</si>
  <si>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</si>
  <si>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</si>
  <si>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</si>
  <si>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</si>
  <si>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</si>
  <si>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</si>
  <si>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</si>
  <si>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</si>
  <si>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</si>
  <si>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</si>
  <si>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</si>
  <si>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</si>
  <si>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</si>
  <si>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</si>
  <si>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</si>
  <si>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</si>
  <si>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</si>
  <si>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</si>
  <si>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</si>
  <si>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</si>
  <si>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</si>
  <si>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</si>
  <si>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</si>
  <si>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</si>
  <si>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</si>
  <si>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</si>
  <si>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</si>
  <si>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</si>
  <si>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</si>
  <si>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</si>
  <si>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</si>
  <si>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</si>
  <si>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</si>
  <si>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</si>
  <si>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</si>
  <si>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</si>
  <si>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</si>
  <si>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</si>
  <si>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</si>
  <si>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</si>
  <si>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</si>
  <si>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</si>
  <si>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</si>
  <si>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</si>
  <si>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</si>
  <si>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</si>
  <si>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</si>
  <si>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</si>
  <si>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</si>
  <si>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</si>
  <si>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</si>
  <si>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</si>
  <si>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</si>
  <si>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</si>
  <si>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</si>
  <si>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</si>
  <si>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</si>
  <si>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</si>
  <si>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</si>
  <si>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</si>
  <si>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</si>
  <si>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</si>
  <si>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</si>
  <si>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</si>
  <si>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</si>
  <si>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</si>
  <si>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</si>
  <si>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</si>
  <si>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</si>
  <si>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</si>
  <si>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</si>
  <si>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</si>
  <si>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</si>
  <si>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</si>
  <si>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</si>
  <si>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</si>
  <si>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</si>
  <si>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</si>
  <si>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</si>
  <si>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</si>
  <si>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</si>
  <si>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</si>
  <si>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</si>
  <si>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</si>
  <si>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</si>
  <si>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</si>
  <si>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</si>
  <si>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</si>
  <si>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</si>
  <si>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</si>
  <si>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</si>
  <si>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</si>
  <si>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</si>
  <si>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</si>
  <si>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</si>
  <si>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</si>
  <si>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</si>
  <si>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</si>
  <si>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</si>
  <si>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</si>
  <si>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</si>
  <si>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</si>
  <si>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</si>
  <si>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</si>
  <si>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</si>
  <si>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</si>
  <si>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</si>
  <si>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</si>
  <si>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</si>
  <si>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</si>
  <si>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</si>
  <si>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</si>
  <si>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</si>
  <si>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</si>
  <si>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</si>
  <si>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</si>
  <si>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</si>
  <si>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</si>
  <si>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</si>
  <si>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</si>
  <si>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</si>
  <si>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</si>
  <si>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</si>
  <si>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</si>
  <si>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</si>
  <si>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</si>
  <si>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</si>
  <si>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</si>
  <si>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</si>
  <si>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</si>
  <si>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</si>
  <si>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</si>
  <si>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</si>
  <si>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</si>
  <si>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</si>
  <si>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</si>
  <si>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</si>
  <si>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</si>
  <si>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</si>
  <si>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</si>
  <si>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</si>
  <si>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</si>
  <si>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</si>
  <si>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</si>
  <si>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</si>
  <si>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</si>
  <si>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</si>
  <si>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</si>
  <si>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</si>
  <si>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</si>
  <si>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</si>
  <si>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</si>
  <si>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</si>
  <si>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</si>
  <si>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</si>
  <si>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</si>
  <si>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</si>
  <si>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</si>
  <si>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</si>
  <si>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</si>
  <si>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</si>
  <si>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</si>
  <si>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</si>
  <si>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</si>
  <si>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</si>
  <si>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</si>
  <si>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</si>
  <si>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</si>
  <si>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</si>
  <si>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</si>
  <si>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</si>
  <si>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</si>
  <si>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</si>
  <si>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</si>
  <si>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</si>
  <si>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</si>
  <si>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</si>
  <si>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</si>
  <si>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</si>
  <si>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</si>
  <si>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</si>
  <si>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</si>
  <si>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</si>
  <si>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</si>
  <si>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</si>
  <si>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</si>
  <si>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</si>
  <si>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</si>
  <si>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</si>
  <si>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</si>
  <si>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</si>
  <si>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</si>
  <si>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</si>
  <si>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</si>
  <si>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</si>
  <si>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</si>
  <si>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</si>
  <si>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</si>
  <si>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</si>
  <si>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</si>
  <si>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</si>
  <si>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</si>
  <si>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</si>
  <si>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</si>
  <si>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</si>
  <si>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</si>
  <si>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</si>
  <si>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</si>
  <si>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</si>
  <si>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</si>
  <si>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</si>
  <si>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</si>
  <si>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</si>
  <si>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</si>
  <si>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</si>
  <si>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</si>
  <si>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</si>
  <si>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</si>
  <si>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</si>
  <si>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</si>
  <si>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</si>
  <si>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</si>
  <si>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</si>
  <si>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</si>
  <si>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</si>
  <si>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</si>
  <si>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</si>
  <si>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</si>
  <si>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</si>
  <si>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</si>
  <si>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</si>
  <si>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</si>
  <si>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</si>
  <si>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</si>
  <si>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</si>
  <si>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</si>
  <si>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</si>
  <si>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</si>
  <si>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</si>
  <si>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</si>
  <si>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</si>
  <si>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</si>
  <si>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</si>
  <si>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</si>
  <si>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</si>
  <si>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</si>
  <si>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</si>
  <si>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</si>
  <si>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</si>
  <si>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</si>
  <si>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</si>
  <si>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</si>
  <si>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</si>
  <si>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</si>
  <si>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</si>
  <si>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</si>
  <si>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</si>
  <si>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</si>
  <si>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</si>
  <si>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</si>
  <si>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</si>
  <si>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</si>
  <si>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</si>
  <si>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</si>
  <si>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</si>
  <si>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</si>
  <si>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</si>
  <si>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</si>
  <si>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</si>
  <si>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</si>
  <si>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</si>
  <si>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</si>
  <si>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</si>
  <si>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</si>
  <si>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</si>
  <si>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</si>
  <si>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</si>
  <si>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</si>
  <si>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</si>
  <si>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</si>
  <si>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</si>
  <si>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</si>
  <si>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</si>
  <si>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</si>
  <si>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</si>
  <si>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</si>
  <si>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</si>
  <si>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</si>
  <si>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</si>
  <si>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</si>
  <si>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</si>
  <si>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</si>
  <si>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</si>
  <si>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</si>
  <si>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</si>
  <si>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</si>
  <si>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</si>
  <si>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</si>
  <si>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</si>
  <si>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</si>
  <si>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</si>
  <si>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</si>
  <si>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</si>
  <si>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</si>
  <si>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</si>
  <si>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</si>
  <si>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</si>
  <si>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</si>
  <si>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</si>
  <si>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</si>
  <si>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</si>
  <si>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</si>
  <si>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</si>
  <si>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</si>
  <si>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</si>
  <si>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</si>
  <si>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</si>
  <si>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</si>
  <si>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</si>
  <si>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</si>
  <si>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</si>
  <si>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</si>
  <si>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</si>
  <si>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</si>
  <si>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</si>
  <si>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</si>
  <si>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</si>
  <si>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</si>
  <si>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</si>
  <si>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</si>
  <si>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</si>
  <si>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</si>
  <si>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</si>
  <si>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</si>
  <si>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</si>
  <si>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</si>
  <si>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</si>
  <si>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</si>
  <si>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</si>
  <si>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</si>
  <si>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</si>
  <si>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</si>
  <si>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</si>
  <si>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</si>
  <si>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</si>
  <si>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</si>
  <si>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</si>
  <si>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</si>
  <si>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</si>
  <si>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</si>
  <si>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</si>
  <si>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</si>
  <si>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</si>
  <si>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</si>
  <si>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</si>
  <si>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</si>
  <si>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</si>
  <si>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</si>
  <si>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</si>
  <si>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</si>
  <si>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</si>
  <si>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</si>
  <si>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</si>
  <si>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</si>
  <si>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</si>
  <si>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</si>
  <si>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</si>
  <si>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</si>
  <si>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</si>
  <si>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</si>
  <si>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</si>
  <si>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</si>
  <si>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</si>
  <si>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</si>
  <si>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</si>
  <si>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</si>
  <si>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</si>
  <si>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</si>
  <si>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</si>
  <si>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</si>
  <si>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</si>
  <si>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</si>
  <si>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</si>
  <si>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</si>
  <si>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</si>
  <si>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</si>
  <si>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</si>
  <si>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</si>
  <si>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</si>
  <si>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</si>
  <si>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</si>
  <si>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</si>
  <si>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</si>
  <si>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</si>
  <si>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</si>
  <si>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</si>
  <si>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</si>
  <si>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</si>
  <si>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</si>
  <si>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</si>
  <si>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</si>
  <si>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</si>
  <si>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</si>
  <si>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</si>
  <si>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</si>
  <si>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</si>
  <si>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</si>
  <si>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</si>
  <si>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</si>
  <si>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</si>
  <si>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</si>
  <si>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</si>
  <si>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</si>
  <si>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</si>
  <si>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</si>
  <si>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</si>
  <si>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</si>
  <si>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</si>
  <si>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</si>
  <si>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</si>
  <si>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</si>
  <si>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</si>
  <si>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</si>
  <si>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</si>
  <si>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</si>
  <si>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</si>
  <si>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</si>
  <si>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</si>
  <si>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</si>
  <si>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</si>
  <si>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</si>
  <si>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</si>
  <si>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</si>
  <si>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</si>
  <si>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</si>
  <si>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</si>
  <si>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</si>
  <si>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</si>
  <si>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</si>
  <si>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</si>
  <si>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</si>
  <si>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</si>
  <si>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</si>
  <si>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</si>
  <si>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</si>
  <si>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</si>
  <si>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</si>
  <si>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</si>
  <si>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</si>
  <si>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</si>
  <si>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</si>
  <si>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</si>
  <si>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</si>
  <si>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</si>
  <si>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</si>
  <si>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</si>
  <si>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</si>
  <si>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</si>
  <si>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</si>
  <si>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</si>
  <si>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</si>
  <si>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</si>
  <si>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</si>
  <si>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</si>
  <si>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</si>
  <si>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</si>
  <si>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</si>
  <si>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</si>
  <si>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</si>
  <si>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</si>
  <si>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</si>
  <si>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</si>
  <si>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</si>
  <si>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</si>
  <si>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</si>
  <si>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</si>
  <si>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</si>
  <si>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</si>
  <si>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</si>
  <si>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</si>
  <si>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</si>
  <si>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</si>
  <si>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</si>
  <si>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</si>
  <si>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</si>
  <si>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</si>
  <si>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</si>
  <si>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</si>
  <si>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</si>
  <si>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</si>
  <si>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</si>
  <si>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</si>
  <si>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</si>
  <si>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</si>
  <si>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</si>
  <si>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</si>
  <si>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</si>
  <si>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</si>
  <si>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</si>
  <si>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</si>
  <si>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</si>
  <si>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</si>
  <si>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</si>
  <si>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</si>
  <si>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</si>
  <si>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</si>
  <si>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</si>
  <si>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</si>
  <si>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</si>
  <si>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</si>
  <si>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</si>
  <si>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</si>
  <si>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</si>
  <si>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</si>
  <si>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</si>
  <si>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</si>
  <si>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</si>
  <si>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</si>
  <si>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</si>
  <si>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</si>
  <si>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</si>
  <si>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</si>
  <si>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</si>
  <si>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</si>
  <si>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</si>
  <si>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</si>
  <si>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</si>
  <si>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</si>
  <si>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</si>
  <si>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</si>
  <si>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</si>
  <si>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</si>
  <si>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</si>
  <si>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</si>
  <si>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</si>
  <si>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</si>
  <si>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</si>
  <si>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</si>
  <si>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</si>
  <si>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</si>
  <si>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</si>
  <si>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</si>
  <si>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</si>
  <si>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</si>
  <si>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</si>
  <si>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</si>
  <si>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</si>
  <si>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</si>
  <si>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</si>
  <si>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</si>
  <si>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</si>
  <si>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</si>
  <si>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</si>
  <si>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</si>
  <si>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</si>
  <si>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</si>
  <si>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</si>
  <si>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</si>
  <si>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</si>
  <si>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</si>
  <si>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</si>
  <si>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</si>
  <si>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</si>
  <si>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</si>
  <si>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</si>
  <si>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</si>
  <si>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</si>
  <si>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</si>
  <si>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</si>
  <si>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</si>
  <si>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</si>
  <si>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</si>
  <si>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</si>
  <si>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</si>
  <si>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</si>
  <si>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</si>
  <si>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</si>
  <si>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</si>
  <si>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</si>
  <si>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</si>
  <si>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</si>
  <si>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</si>
  <si>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</si>
  <si>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</si>
  <si>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</si>
  <si>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</si>
  <si>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</si>
  <si>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</si>
  <si>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</si>
  <si>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</si>
  <si>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</si>
  <si>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</si>
  <si>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</si>
  <si>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</si>
  <si>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</si>
  <si>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</si>
  <si>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</si>
  <si>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</si>
  <si>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</si>
  <si>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</si>
  <si>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</si>
  <si>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</si>
  <si>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</si>
  <si>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</si>
  <si>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</si>
  <si>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</si>
  <si>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</si>
  <si>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</si>
  <si>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</si>
  <si>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</si>
  <si>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</si>
  <si>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</si>
  <si>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</si>
  <si>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</si>
  <si>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</si>
  <si>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</si>
  <si>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</si>
  <si>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</si>
  <si>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</si>
  <si>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</si>
  <si>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</si>
  <si>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</si>
  <si>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</si>
  <si>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</si>
  <si>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</si>
  <si>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</si>
  <si>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</si>
  <si>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</si>
  <si>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</si>
  <si>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</si>
  <si>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</si>
  <si>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</si>
  <si>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</si>
  <si>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</si>
  <si>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</si>
  <si>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</si>
  <si>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</si>
  <si>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</si>
  <si>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</si>
  <si>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</si>
  <si>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</si>
  <si>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</si>
  <si>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</si>
  <si>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</si>
  <si>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</si>
  <si>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</si>
  <si>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</si>
  <si>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</si>
  <si>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</si>
  <si>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</si>
  <si>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</si>
  <si>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</si>
  <si>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</si>
  <si>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</si>
  <si>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</si>
  <si>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</si>
  <si>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</si>
  <si>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</si>
  <si>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</si>
  <si>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</si>
  <si>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</si>
  <si>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</si>
  <si>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</si>
  <si>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</si>
  <si>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</si>
  <si>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</si>
  <si>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</si>
  <si>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</si>
  <si>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</si>
  <si>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</si>
  <si>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</si>
  <si>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</si>
  <si>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</si>
  <si>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</si>
  <si>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</si>
  <si>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</si>
  <si>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</si>
  <si>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</si>
  <si>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</si>
  <si>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</si>
  <si>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</si>
  <si>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</si>
  <si>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</si>
  <si>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</si>
  <si>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</si>
  <si>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</si>
  <si>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</si>
  <si>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</si>
  <si>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</si>
  <si>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</si>
  <si>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</si>
  <si>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</si>
  <si>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</si>
  <si>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</si>
  <si>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</si>
  <si>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</si>
  <si>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</si>
  <si>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</si>
  <si>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</si>
  <si>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</si>
  <si>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</si>
  <si>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</si>
  <si>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</si>
  <si>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</si>
  <si>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</si>
  <si>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</si>
  <si>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</si>
  <si>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</si>
  <si>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</si>
  <si>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</si>
  <si>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</si>
  <si>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</si>
  <si>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</si>
  <si>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</si>
  <si>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</si>
  <si>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</si>
  <si>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</si>
  <si>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</si>
  <si>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</si>
  <si>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</si>
  <si>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</si>
  <si>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</si>
  <si>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</si>
  <si>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</si>
  <si>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</si>
  <si>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</si>
  <si>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</si>
  <si>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</si>
  <si>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</si>
  <si>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</si>
  <si>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</si>
  <si>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</si>
  <si>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</si>
  <si>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</si>
  <si>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</si>
  <si>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</si>
  <si>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</si>
  <si>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</si>
  <si>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</si>
  <si>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</si>
  <si>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</si>
  <si>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</si>
  <si>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</si>
  <si>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</si>
  <si>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</si>
  <si>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</si>
  <si>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</si>
  <si>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</si>
  <si>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</si>
  <si>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</si>
  <si>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</si>
  <si>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</si>
  <si>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</si>
  <si>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</si>
  <si>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</si>
  <si>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</si>
  <si>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</si>
  <si>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</si>
  <si>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</si>
  <si>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</si>
  <si>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</si>
  <si>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</si>
  <si>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</si>
  <si>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</si>
  <si>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</si>
  <si>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</si>
  <si>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</si>
  <si>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</si>
  <si>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</si>
  <si>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</si>
  <si>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</si>
  <si>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</si>
  <si>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</si>
  <si>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</si>
  <si>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</si>
  <si>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</si>
  <si>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</si>
  <si>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</si>
  <si>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</si>
  <si>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</si>
  <si>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</si>
  <si>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</si>
  <si>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</si>
  <si>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</si>
  <si>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</si>
  <si>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</si>
  <si>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</si>
  <si>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</si>
  <si>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</si>
  <si>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</si>
  <si>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</si>
  <si>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</si>
  <si>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</si>
  <si>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</si>
  <si>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</si>
  <si>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</si>
  <si>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</si>
  <si>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</si>
  <si>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</si>
  <si>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</si>
  <si>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</si>
  <si>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</si>
  <si>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</si>
  <si>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</si>
  <si>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</si>
  <si>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</si>
  <si>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</si>
  <si>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</si>
  <si>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</si>
  <si>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</si>
  <si>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</si>
  <si>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</si>
  <si>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</si>
  <si>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</si>
  <si>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</si>
  <si>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</si>
  <si>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</si>
  <si>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</si>
  <si>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</si>
  <si>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</si>
  <si>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</si>
  <si>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</si>
  <si>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</si>
  <si>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</si>
  <si>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</si>
  <si>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</si>
  <si>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</si>
  <si>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</si>
  <si>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</si>
  <si>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</si>
  <si>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</si>
  <si>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</si>
  <si>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</si>
  <si>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</si>
  <si>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</si>
  <si>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</si>
  <si>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</si>
  <si>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</si>
  <si>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</si>
  <si>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</si>
  <si>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</si>
  <si>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</si>
  <si>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</si>
  <si>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</si>
  <si>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</si>
  <si>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</si>
  <si>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</si>
  <si>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</si>
  <si>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</si>
  <si>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</si>
  <si>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</si>
  <si>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</si>
  <si>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</si>
  <si>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</si>
  <si>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</si>
  <si>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</si>
  <si>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</si>
  <si>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</si>
  <si>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</si>
  <si>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</si>
  <si>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</si>
  <si>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</si>
  <si>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</si>
  <si>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</si>
  <si>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</si>
  <si>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</si>
  <si>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</si>
  <si>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</si>
  <si>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</si>
  <si>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</si>
  <si>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</si>
  <si>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</si>
  <si>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</si>
  <si>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</si>
  <si>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</si>
  <si>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</si>
  <si>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</si>
  <si>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</si>
  <si>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</si>
  <si>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</si>
  <si>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</si>
  <si>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</si>
  <si>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</si>
  <si>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</si>
  <si>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</si>
  <si>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</si>
  <si>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</si>
  <si>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</si>
  <si>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</si>
  <si>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</si>
  <si>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</si>
  <si>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</si>
  <si>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</si>
  <si>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</si>
  <si>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</si>
  <si>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</si>
  <si>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</si>
  <si>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</si>
  <si>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</si>
  <si>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</si>
  <si>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</si>
  <si>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</si>
  <si>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</si>
  <si>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</si>
  <si>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</si>
  <si>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</si>
  <si>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</si>
  <si>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</si>
  <si>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</si>
  <si>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</si>
  <si>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</si>
  <si>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</si>
  <si>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</si>
  <si>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</si>
  <si>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</si>
  <si>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</si>
  <si>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</si>
  <si>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</si>
  <si>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</si>
  <si>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</si>
  <si>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</si>
  <si>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</si>
  <si>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</si>
  <si>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</si>
  <si>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</si>
  <si>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</si>
  <si>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</si>
  <si>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</si>
  <si>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</si>
  <si>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</si>
  <si>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</si>
  <si>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</si>
  <si>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</si>
  <si>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</si>
  <si>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</si>
  <si>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</si>
  <si>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</si>
  <si>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</si>
  <si>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</si>
  <si>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</si>
  <si>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</si>
  <si>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</si>
  <si>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</si>
  <si>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</si>
  <si>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</si>
  <si>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</si>
  <si>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</si>
  <si>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</si>
  <si>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</si>
  <si>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</si>
  <si>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</si>
  <si>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</si>
  <si>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</si>
  <si>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</si>
  <si>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</si>
  <si>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</si>
  <si>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</si>
  <si>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</si>
  <si>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</si>
  <si>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</si>
  <si>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</si>
  <si>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</si>
  <si>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</si>
  <si>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</si>
  <si>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</si>
  <si>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</si>
  <si>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</si>
  <si>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</si>
  <si>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</si>
  <si>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</si>
  <si>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</si>
  <si>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</si>
  <si>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</si>
  <si>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</si>
  <si>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</si>
  <si>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</si>
  <si>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</si>
  <si>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</si>
  <si>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</si>
  <si>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</si>
  <si>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</si>
  <si>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</si>
  <si>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</si>
  <si>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</si>
  <si>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</si>
  <si>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</si>
  <si>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</si>
  <si>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</si>
  <si>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</si>
  <si>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</si>
  <si>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</si>
  <si>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</si>
  <si>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</si>
  <si>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</si>
  <si>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</si>
  <si>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</si>
  <si>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</si>
  <si>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</si>
  <si>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</si>
  <si>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</si>
  <si>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</si>
  <si>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</si>
  <si>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</si>
  <si>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</si>
  <si>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</si>
  <si>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</si>
  <si>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</si>
  <si>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</si>
  <si>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</si>
  <si>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</si>
  <si>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</si>
  <si>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</si>
  <si>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</si>
  <si>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</si>
  <si>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</si>
  <si>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</si>
  <si>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</si>
  <si>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</si>
  <si>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</si>
  <si>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</si>
  <si>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</si>
  <si>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</si>
  <si>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</si>
  <si>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</si>
  <si>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</si>
  <si>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</si>
  <si>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</si>
  <si>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</si>
  <si>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</si>
  <si>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</si>
  <si>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</si>
  <si>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</si>
  <si>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</si>
  <si>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</si>
  <si>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</si>
  <si>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</si>
  <si>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</si>
  <si>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</si>
  <si>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</si>
  <si>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</si>
  <si>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</si>
  <si>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</si>
  <si>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</si>
  <si>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</si>
  <si>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</si>
  <si>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</si>
  <si>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</si>
  <si>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</si>
  <si>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</si>
  <si>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</si>
  <si>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</si>
  <si>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</si>
  <si>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</si>
  <si>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</si>
  <si>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</si>
  <si>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</si>
  <si>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</si>
  <si>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</si>
  <si>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</si>
  <si>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</si>
  <si>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</si>
  <si>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</si>
  <si>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</si>
  <si>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</si>
  <si>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</si>
  <si>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</si>
  <si>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</si>
  <si>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</si>
  <si>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</si>
  <si>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</si>
  <si>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</si>
  <si>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</si>
  <si>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</si>
  <si>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</si>
  <si>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</si>
  <si>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</si>
  <si>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</si>
  <si>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</si>
  <si>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</si>
  <si>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</si>
  <si>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</si>
  <si>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</si>
  <si>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</si>
  <si>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</si>
  <si>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</si>
  <si>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</si>
  <si>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</si>
  <si>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</si>
  <si>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</si>
  <si>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</si>
  <si>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</si>
  <si>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</si>
  <si>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</si>
  <si>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</si>
  <si>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</si>
  <si>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</si>
  <si>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</si>
  <si>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</si>
  <si>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</si>
  <si>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</si>
  <si>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</si>
  <si>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</si>
  <si>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</si>
  <si>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</si>
  <si>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</si>
  <si>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</si>
  <si>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</si>
  <si>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</si>
  <si>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</si>
  <si>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</si>
  <si>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</si>
  <si>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</si>
  <si>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</si>
  <si>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</si>
  <si>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</si>
  <si>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</si>
  <si>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</si>
  <si>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</si>
  <si>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</si>
  <si>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</si>
  <si>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</si>
  <si>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</si>
  <si>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</si>
  <si>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</si>
  <si>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</si>
  <si>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</si>
  <si>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</si>
  <si>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</si>
  <si>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</si>
  <si>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</si>
  <si>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</si>
  <si>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</si>
  <si>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</si>
  <si>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</si>
  <si>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</si>
  <si>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</si>
  <si>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</si>
  <si>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</si>
  <si>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</si>
  <si>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</si>
  <si>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</si>
  <si>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</si>
  <si>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</si>
  <si>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</si>
  <si>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</si>
  <si>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</si>
  <si>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</si>
  <si>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</si>
  <si>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</si>
  <si>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</si>
  <si>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</si>
  <si>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</si>
  <si>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</si>
  <si>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</si>
  <si>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</si>
  <si>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</si>
  <si>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</si>
  <si>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</si>
  <si>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</si>
  <si>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</si>
  <si>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</si>
  <si>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</si>
  <si>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</si>
  <si>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</si>
  <si>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</si>
  <si>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</si>
  <si>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</si>
  <si>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</si>
  <si>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</si>
  <si>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</si>
  <si>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</si>
  <si>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</si>
  <si>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</si>
  <si>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</si>
  <si>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</si>
  <si>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</si>
  <si>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</si>
  <si>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</si>
  <si>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</si>
  <si>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</si>
  <si>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</si>
  <si>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</si>
  <si>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</si>
  <si>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</si>
  <si>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</si>
  <si>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</si>
  <si>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</si>
  <si>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</si>
  <si>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</si>
  <si>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</si>
  <si>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</si>
  <si>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</si>
  <si>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</si>
  <si>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</si>
  <si>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</si>
  <si>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</si>
  <si>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</si>
  <si>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</si>
  <si>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</si>
  <si>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</si>
  <si>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</si>
  <si>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</si>
  <si>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</si>
  <si>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</si>
  <si>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</si>
  <si>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</si>
  <si>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</si>
  <si>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</si>
  <si>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</si>
  <si>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</si>
  <si>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</si>
  <si>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</si>
  <si>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</si>
  <si>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</si>
  <si>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</si>
  <si>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</si>
  <si>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</si>
  <si>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</si>
  <si>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</si>
  <si>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</si>
  <si>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</si>
  <si>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</si>
  <si>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</si>
  <si>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</si>
  <si>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</si>
  <si>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</si>
  <si>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</si>
  <si>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</si>
  <si>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</si>
  <si>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</si>
  <si>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</si>
  <si>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</si>
  <si>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</si>
  <si>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</si>
  <si>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</si>
  <si>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</si>
  <si>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</si>
  <si>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</si>
  <si>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</si>
  <si>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</si>
  <si>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</si>
  <si>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</si>
  <si>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</si>
  <si>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</si>
  <si>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</si>
  <si>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</si>
  <si>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</si>
  <si>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</si>
  <si>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</si>
  <si>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</si>
  <si>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</si>
  <si>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</si>
  <si>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</si>
  <si>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</si>
  <si>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</si>
  <si>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</si>
  <si>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</si>
  <si>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</si>
  <si>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</si>
  <si>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</si>
  <si>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</si>
  <si>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</si>
  <si>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</si>
  <si>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</si>
  <si>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</si>
  <si>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</si>
  <si>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</si>
  <si>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</si>
  <si>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</si>
  <si>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</si>
  <si>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</si>
  <si>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</si>
  <si>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</si>
  <si>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</si>
  <si>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</si>
  <si>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</si>
  <si>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</si>
  <si>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</si>
  <si>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</si>
  <si>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</si>
  <si>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</si>
  <si>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</si>
  <si>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</si>
  <si>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</si>
  <si>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</si>
  <si>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</si>
  <si>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</si>
  <si>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</si>
  <si>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</si>
  <si>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</si>
  <si>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</si>
  <si>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</si>
  <si>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</si>
  <si>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</si>
  <si>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</si>
  <si>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</si>
  <si>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</si>
  <si>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</si>
  <si>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</si>
  <si>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</si>
  <si>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</si>
  <si>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</si>
  <si>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</si>
  <si>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</si>
  <si>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</si>
  <si>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</si>
  <si>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</si>
  <si>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</si>
  <si>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</si>
  <si>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</si>
  <si>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</si>
  <si>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</si>
  <si>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</si>
  <si>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</si>
  <si>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</si>
  <si>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</si>
  <si>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</si>
  <si>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</si>
  <si>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</si>
  <si>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</si>
  <si>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</si>
  <si>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</si>
  <si>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</si>
  <si>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</si>
  <si>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</si>
  <si>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</si>
  <si>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</si>
  <si>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</si>
  <si>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</si>
  <si>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</si>
  <si>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</si>
  <si>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</si>
  <si>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</si>
  <si>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</si>
  <si>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</si>
  <si>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</si>
  <si>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</si>
  <si>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</si>
  <si>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</si>
  <si>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</si>
  <si>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</si>
  <si>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</si>
  <si>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</si>
  <si>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</si>
  <si>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</si>
  <si>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</si>
  <si>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</si>
  <si>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</si>
  <si>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</si>
  <si>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</si>
  <si>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</si>
  <si>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</si>
  <si>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</si>
  <si>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</si>
  <si>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</si>
  <si>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</si>
  <si>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</si>
  <si>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</si>
  <si>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</si>
  <si>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</si>
  <si>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</si>
  <si>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</si>
  <si>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</si>
  <si>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</si>
  <si>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</si>
  <si>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</si>
  <si>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</si>
  <si>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</si>
  <si>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</si>
  <si>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</si>
  <si>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</si>
  <si>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</si>
  <si>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</si>
  <si>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</si>
  <si>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</si>
  <si>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</si>
  <si>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</si>
  <si>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</si>
  <si>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</si>
  <si>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</si>
  <si>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</si>
  <si>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</si>
  <si>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</si>
  <si>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</si>
  <si>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</si>
  <si>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</si>
  <si>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</si>
  <si>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</si>
  <si>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</si>
  <si>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</si>
  <si>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</si>
  <si>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</si>
  <si>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</si>
  <si>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</si>
  <si>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</si>
  <si>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</si>
  <si>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</si>
  <si>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</si>
  <si>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</si>
  <si>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</si>
  <si>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</si>
  <si>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</si>
  <si>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</si>
  <si>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</si>
  <si>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</si>
  <si>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</si>
  <si>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</si>
  <si>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</si>
  <si>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</si>
  <si>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</si>
  <si>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</si>
  <si>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</si>
  <si>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</si>
  <si>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</si>
  <si>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</si>
  <si>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</si>
  <si>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</si>
  <si>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</si>
  <si>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</si>
  <si>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</si>
  <si>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</si>
  <si>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</si>
  <si>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</si>
  <si>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</si>
  <si>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</si>
  <si>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</si>
  <si>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</si>
  <si>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</si>
  <si>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</si>
  <si>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</si>
  <si>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</si>
  <si>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</si>
  <si>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</si>
  <si>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</si>
  <si>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</si>
  <si>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</si>
  <si>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</si>
  <si>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</si>
  <si>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</si>
  <si>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</si>
  <si>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</si>
  <si>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</si>
  <si>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</si>
  <si>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</si>
  <si>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</si>
  <si>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</si>
  <si>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</si>
  <si>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</si>
  <si>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</si>
  <si>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</si>
  <si>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</si>
  <si>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</si>
  <si>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</si>
  <si>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</si>
  <si>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</si>
  <si>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</si>
  <si>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</si>
  <si>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</si>
  <si>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</si>
  <si>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</si>
  <si>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</si>
  <si>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</si>
  <si>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</si>
  <si>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</si>
  <si>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</si>
  <si>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</si>
  <si>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</si>
  <si>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</si>
  <si>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</si>
  <si>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</si>
  <si>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</si>
  <si>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</si>
  <si>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</si>
  <si>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</si>
  <si>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</si>
  <si>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</si>
  <si>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</si>
  <si>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</si>
  <si>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</si>
  <si>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</si>
  <si>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</si>
  <si>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</si>
  <si>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</si>
  <si>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</si>
  <si>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</si>
  <si>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</si>
  <si>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</si>
  <si>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</si>
  <si>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</si>
  <si>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</si>
  <si>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</si>
  <si>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</si>
  <si>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</si>
  <si>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</si>
  <si>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</si>
  <si>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</si>
  <si>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</si>
  <si>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</si>
  <si>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</si>
  <si>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</si>
  <si>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</si>
  <si>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</si>
  <si>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</si>
  <si>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</si>
  <si>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</si>
  <si>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</si>
  <si>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</si>
  <si>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</si>
  <si>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</si>
  <si>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</si>
  <si>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</si>
  <si>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</si>
  <si>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</si>
  <si>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</si>
  <si>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</si>
  <si>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</si>
  <si>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</si>
  <si>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</si>
  <si>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</si>
  <si>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</si>
  <si>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</si>
  <si>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</si>
  <si>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</si>
  <si>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</si>
  <si>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</si>
  <si>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</si>
  <si>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</si>
  <si>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</si>
  <si>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</si>
  <si>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</si>
  <si>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</si>
  <si>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</si>
  <si>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</si>
  <si>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</si>
  <si>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</si>
  <si>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</si>
  <si>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</si>
  <si>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</si>
  <si>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</si>
  <si>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</si>
  <si>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</si>
  <si>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</si>
  <si>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</si>
  <si>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</si>
  <si>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</si>
  <si>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</si>
  <si>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</si>
  <si>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</si>
  <si>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</si>
  <si>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</si>
  <si>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</si>
  <si>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</si>
  <si>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</si>
  <si>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</si>
  <si>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</si>
  <si>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</si>
  <si>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</si>
  <si>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</si>
  <si>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</si>
  <si>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</si>
  <si>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</si>
  <si>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</si>
  <si>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</si>
  <si>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</si>
  <si>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</si>
  <si>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</si>
  <si>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</si>
  <si>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</si>
  <si>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</si>
  <si>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</si>
  <si>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</si>
  <si>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</si>
  <si>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</si>
  <si>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</si>
  <si>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</si>
  <si>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</si>
  <si>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</si>
  <si>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</si>
  <si>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</si>
  <si>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</si>
  <si>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</si>
  <si>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</si>
  <si>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</si>
  <si>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</si>
  <si>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</si>
  <si>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</si>
  <si>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</si>
  <si>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</si>
  <si>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</si>
  <si>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</si>
  <si>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</si>
  <si>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</si>
  <si>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</si>
  <si>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</si>
  <si>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</si>
  <si>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</si>
  <si>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</si>
  <si>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</si>
  <si>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</si>
  <si>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</si>
  <si>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</si>
  <si>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</si>
  <si>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</si>
  <si>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</si>
  <si>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</si>
  <si>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</si>
  <si>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</si>
  <si>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</si>
  <si>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</si>
  <si>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</si>
  <si>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</si>
  <si>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</si>
  <si>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</si>
  <si>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</si>
  <si>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</si>
  <si>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</si>
  <si>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</si>
  <si>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</si>
  <si>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</si>
  <si>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</si>
  <si>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</si>
  <si>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</si>
  <si>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</si>
  <si>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</si>
  <si>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</si>
  <si>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</si>
  <si>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</si>
  <si>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</si>
  <si>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</si>
  <si>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</si>
  <si>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</si>
  <si>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</si>
  <si>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</si>
  <si>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</si>
  <si>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</si>
  <si>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</si>
  <si>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</si>
  <si>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</si>
  <si>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</si>
  <si>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</si>
  <si>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</si>
  <si>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</si>
  <si>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</si>
  <si>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</si>
  <si>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</si>
  <si>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</si>
  <si>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</si>
  <si>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</si>
  <si>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</si>
  <si>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</si>
  <si>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</si>
  <si>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</si>
  <si>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</si>
  <si>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</si>
  <si>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</si>
  <si>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</si>
  <si>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</si>
  <si>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</si>
  <si>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</si>
  <si>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</si>
  <si>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</si>
  <si>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</si>
  <si>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</si>
  <si>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</si>
  <si>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</si>
  <si>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</si>
  <si>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</si>
  <si>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</si>
  <si>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</si>
  <si>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</si>
  <si>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</si>
  <si>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</si>
  <si>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</si>
  <si>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</si>
  <si>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</si>
  <si>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</si>
  <si>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</si>
  <si>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</si>
  <si>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</si>
  <si>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</si>
  <si>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</si>
  <si>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</si>
  <si>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</si>
  <si>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</si>
  <si>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</si>
  <si>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</si>
  <si>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</si>
  <si>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</si>
  <si>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</si>
  <si>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</si>
  <si>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</si>
  <si>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</si>
  <si>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</si>
  <si>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</si>
  <si>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</si>
  <si>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</si>
  <si>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</si>
  <si>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</si>
  <si>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</si>
  <si>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</si>
  <si>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</si>
  <si>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</si>
  <si>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</si>
  <si>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</si>
  <si>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</si>
  <si>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</si>
  <si>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</si>
  <si>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</si>
  <si>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</si>
  <si>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</si>
  <si>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</si>
  <si>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</si>
  <si>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</si>
  <si>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</si>
  <si>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</si>
  <si>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</si>
  <si>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</si>
  <si>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</si>
  <si>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</si>
  <si>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</si>
  <si>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</si>
  <si>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</si>
  <si>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</si>
  <si>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</si>
  <si>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</si>
  <si>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</si>
  <si>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</si>
  <si>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</si>
  <si>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</si>
  <si>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</si>
  <si>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</si>
  <si>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</si>
  <si>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</si>
  <si>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</si>
  <si>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</si>
  <si>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</si>
  <si>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</si>
  <si>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</si>
  <si>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</si>
  <si>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</si>
  <si>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</si>
  <si>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</si>
  <si>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</si>
  <si>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</si>
  <si>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</si>
  <si>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</si>
  <si>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</si>
  <si>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</si>
  <si>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</si>
  <si>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</si>
  <si>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</si>
  <si>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</si>
  <si>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</si>
  <si>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</si>
  <si>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</si>
  <si>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</si>
  <si>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</si>
  <si>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</si>
  <si>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</si>
  <si>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</si>
  <si>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</si>
  <si>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</si>
  <si>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</si>
  <si>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</si>
  <si>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</si>
  <si>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</si>
  <si>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</si>
  <si>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</si>
  <si>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</si>
  <si>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</si>
  <si>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</si>
  <si>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</si>
  <si>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</si>
  <si>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</si>
  <si>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</si>
  <si>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</si>
  <si>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</si>
  <si>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</si>
  <si>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</si>
  <si>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</si>
  <si>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</si>
  <si>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</si>
  <si>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</si>
  <si>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</si>
  <si>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</si>
  <si>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</si>
  <si>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</si>
  <si>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</si>
  <si>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</si>
  <si>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</si>
  <si>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</si>
  <si>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</si>
  <si>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</si>
  <si>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</si>
  <si>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</si>
  <si>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</si>
  <si>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</si>
  <si>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</si>
  <si>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</si>
  <si>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</si>
  <si>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</si>
  <si>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</si>
  <si>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</si>
  <si>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</si>
  <si>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</si>
  <si>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</si>
  <si>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</si>
  <si>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</si>
  <si>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</si>
  <si>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</si>
  <si>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</si>
  <si>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</si>
  <si>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</si>
  <si>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</si>
  <si>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</si>
  <si>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</si>
  <si>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</si>
  <si>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</si>
  <si>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</si>
  <si>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</si>
  <si>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</si>
  <si>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</si>
  <si>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</si>
  <si>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</si>
  <si>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</si>
  <si>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</si>
  <si>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</si>
  <si>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</si>
  <si>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</si>
  <si>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</si>
  <si>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</si>
  <si>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</si>
  <si>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</si>
  <si>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</si>
  <si>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</si>
  <si>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</si>
  <si>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</si>
  <si>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</si>
  <si>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</si>
  <si>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</si>
  <si>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</si>
  <si>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</si>
  <si>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</si>
  <si>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</si>
  <si>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</si>
  <si>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</si>
  <si>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</si>
  <si>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</si>
  <si>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</si>
  <si>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</si>
  <si>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</si>
  <si>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</si>
  <si>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</si>
  <si>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</si>
  <si>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</si>
  <si>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</si>
  <si>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</si>
  <si>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</si>
  <si>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</si>
  <si>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</si>
  <si>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</si>
  <si>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</si>
  <si>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</si>
  <si>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</si>
  <si>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</si>
  <si>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</si>
  <si>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</si>
  <si>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</si>
  <si>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</si>
  <si>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</si>
  <si>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</si>
  <si>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</si>
  <si>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</si>
  <si>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</si>
  <si>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</si>
  <si>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</si>
  <si>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</si>
  <si>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</si>
  <si>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</si>
  <si>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</si>
  <si>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</si>
  <si>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</si>
  <si>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</si>
  <si>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</si>
  <si>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</si>
  <si>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</si>
  <si>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</si>
  <si>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</si>
  <si>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</si>
  <si>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</si>
  <si>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</si>
  <si>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</si>
  <si>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</si>
  <si>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</si>
  <si>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</si>
  <si>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</si>
  <si>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</si>
  <si>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</si>
  <si>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</si>
  <si>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</si>
  <si>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</si>
  <si>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</si>
  <si>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</si>
  <si>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</si>
  <si>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</si>
  <si>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</si>
  <si>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</si>
  <si>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</si>
  <si>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</si>
  <si>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</si>
  <si>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</si>
  <si>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</si>
  <si>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</si>
  <si>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</si>
  <si>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</si>
  <si>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</si>
  <si>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</si>
  <si>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</si>
  <si>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</si>
  <si>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</si>
  <si>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</si>
  <si>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</si>
  <si>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</si>
  <si>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</si>
  <si>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</si>
  <si>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</si>
  <si>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</si>
  <si>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</si>
  <si>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</si>
  <si>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</si>
  <si>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</si>
  <si>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</si>
  <si>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</si>
  <si>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</si>
  <si>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</si>
  <si>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</si>
  <si>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</si>
  <si>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</si>
  <si>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</si>
  <si>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</si>
  <si>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</si>
  <si>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</si>
  <si>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</si>
  <si>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</si>
  <si>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</si>
  <si>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</si>
  <si>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</si>
  <si>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</si>
  <si>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</si>
  <si>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</si>
  <si>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</si>
  <si>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</si>
  <si>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</si>
  <si>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</si>
  <si>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</si>
  <si>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</si>
  <si>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</si>
  <si>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</si>
  <si>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</si>
  <si>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</si>
  <si>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</si>
  <si>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</si>
  <si>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</si>
  <si>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</si>
  <si>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</si>
  <si>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</si>
  <si>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</si>
  <si>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</si>
  <si>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</si>
  <si>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</si>
  <si>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</si>
  <si>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</si>
  <si>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</si>
  <si>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</si>
  <si>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</si>
  <si>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</si>
  <si>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</si>
  <si>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</si>
  <si>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</si>
  <si>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</si>
  <si>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</si>
  <si>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</si>
  <si>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</si>
  <si>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</si>
  <si>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</si>
  <si>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</si>
  <si>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</si>
  <si>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</si>
  <si>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</si>
  <si>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</si>
  <si>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</si>
  <si>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</si>
  <si>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</si>
  <si>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</si>
  <si>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</si>
  <si>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</si>
  <si>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</si>
  <si>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</si>
  <si>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</si>
  <si>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</si>
  <si>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</si>
  <si>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</si>
  <si>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</si>
  <si>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</si>
  <si>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</si>
  <si>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</si>
  <si>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</si>
  <si>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</si>
  <si>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</si>
  <si>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</si>
  <si>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</si>
  <si>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</si>
  <si>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</si>
  <si>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</si>
  <si>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</si>
  <si>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</si>
  <si>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</si>
  <si>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</si>
  <si>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</si>
  <si>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</si>
  <si>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</si>
  <si>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</si>
  <si>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</si>
  <si>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</si>
  <si>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</si>
  <si>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</si>
  <si>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</si>
  <si>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</si>
  <si>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</si>
  <si>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</si>
  <si>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</si>
  <si>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</si>
  <si>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</si>
  <si>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</si>
  <si>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</si>
  <si>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</si>
  <si>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</si>
  <si>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</si>
  <si>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</si>
  <si>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</si>
  <si>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</si>
  <si>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</si>
  <si>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</si>
  <si>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</si>
  <si>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</si>
  <si>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</si>
  <si>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</si>
  <si>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</si>
  <si>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</si>
  <si>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</si>
  <si>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</si>
  <si>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</si>
  <si>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</si>
  <si>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</si>
  <si>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</si>
  <si>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</si>
  <si>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</si>
  <si>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</si>
  <si>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</si>
  <si>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</si>
  <si>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</si>
  <si>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</si>
  <si>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</si>
  <si>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</si>
  <si>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</si>
  <si>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</si>
  <si>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</si>
  <si>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</si>
  <si>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</si>
  <si>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</si>
  <si>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</si>
  <si>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</si>
  <si>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</si>
  <si>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</si>
  <si>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</si>
  <si>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</si>
  <si>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</si>
  <si>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</si>
  <si>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</si>
  <si>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</si>
  <si>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</si>
  <si>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</si>
  <si>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</si>
  <si>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</si>
  <si>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</si>
  <si>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</si>
  <si>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</si>
  <si>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</si>
  <si>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</si>
  <si>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</si>
  <si>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</si>
  <si>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</si>
  <si>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</si>
  <si>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</si>
  <si>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</si>
  <si>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</si>
  <si>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</si>
  <si>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</si>
  <si>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</si>
  <si>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</si>
  <si>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</si>
  <si>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</si>
  <si>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</si>
  <si>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</si>
  <si>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</si>
  <si>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</si>
  <si>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</si>
  <si>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</si>
  <si>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</si>
  <si>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</si>
  <si>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</si>
  <si>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</si>
  <si>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</si>
  <si>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</si>
  <si>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</si>
  <si>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</si>
  <si>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</si>
  <si>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</si>
  <si>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</si>
  <si>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</si>
  <si>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</si>
  <si>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</si>
  <si>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</si>
  <si>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</si>
  <si>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</si>
  <si>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</si>
  <si>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</si>
  <si>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</si>
  <si>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</si>
  <si>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</si>
  <si>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</si>
  <si>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</si>
  <si>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</si>
  <si>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</si>
  <si>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</si>
  <si>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</si>
  <si>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</si>
  <si>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</si>
  <si>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</si>
  <si>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</si>
  <si>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</si>
  <si>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</si>
  <si>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</si>
  <si>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</si>
  <si>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</si>
  <si>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</si>
  <si>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</si>
  <si>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</si>
  <si>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</si>
  <si>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</si>
  <si>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</si>
  <si>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</si>
  <si>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</si>
  <si>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</si>
  <si>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</si>
  <si>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</si>
  <si>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</si>
  <si>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</si>
  <si>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</si>
  <si>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</si>
  <si>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</si>
  <si>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</si>
  <si>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</si>
  <si>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</si>
  <si>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</si>
  <si>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</si>
  <si>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</si>
  <si>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</si>
  <si>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</si>
  <si>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</si>
  <si>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</si>
  <si>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</si>
  <si>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</si>
  <si>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</si>
  <si>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</si>
  <si>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</si>
  <si>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</si>
  <si>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</si>
  <si>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</si>
  <si>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</si>
  <si>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</si>
  <si>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</si>
  <si>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</si>
  <si>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</si>
  <si>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</si>
  <si>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</si>
  <si>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</si>
  <si>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</si>
  <si>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</si>
  <si>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</si>
  <si>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</si>
  <si>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</si>
  <si>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</si>
  <si>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</si>
  <si>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</si>
  <si>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</si>
  <si>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</si>
  <si>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</si>
  <si>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</si>
  <si>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</si>
  <si>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</si>
  <si>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</si>
  <si>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</si>
  <si>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</si>
  <si>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</si>
  <si>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</si>
  <si>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</si>
  <si>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</si>
  <si>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</si>
  <si>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</si>
  <si>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</si>
  <si>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</si>
  <si>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</si>
  <si>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</si>
  <si>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</si>
  <si>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</si>
  <si>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</si>
  <si>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</si>
  <si>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</si>
  <si>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</si>
  <si>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</si>
  <si>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</si>
  <si>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</si>
  <si>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</si>
  <si>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</si>
  <si>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</si>
  <si>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</si>
  <si>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</si>
  <si>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</si>
  <si>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</si>
  <si>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</si>
  <si>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</si>
  <si>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</si>
  <si>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</si>
  <si>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</si>
  <si>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</si>
  <si>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</si>
  <si>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</si>
  <si>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</si>
  <si>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</si>
  <si>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</si>
  <si>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</si>
  <si>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</si>
  <si>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</si>
  <si>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</si>
  <si>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</si>
  <si>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</si>
  <si>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</si>
  <si>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</si>
  <si>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</si>
  <si>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</si>
  <si>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</si>
  <si>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</si>
  <si>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</si>
  <si>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</si>
  <si>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</si>
  <si>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</si>
  <si>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</si>
  <si>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</si>
  <si>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</si>
  <si>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</si>
  <si>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</si>
  <si>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</si>
  <si>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</si>
  <si>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</si>
  <si>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</si>
  <si>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</si>
  <si>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</si>
  <si>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</si>
  <si>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</si>
  <si>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</si>
  <si>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</si>
  <si>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</si>
  <si>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</si>
  <si>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</si>
  <si>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</si>
  <si>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</si>
  <si>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</si>
  <si>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</si>
  <si>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</si>
  <si>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</si>
  <si>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</si>
  <si>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</si>
  <si>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</si>
  <si>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</si>
  <si>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</si>
  <si>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</si>
  <si>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</si>
  <si>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</si>
  <si>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</si>
  <si>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</si>
  <si>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</si>
  <si>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</si>
  <si>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</si>
  <si>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</si>
  <si>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</si>
  <si>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</si>
  <si>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</si>
  <si>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</si>
  <si>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</si>
  <si>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</si>
  <si>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</si>
  <si>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</si>
  <si>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</si>
  <si>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</si>
  <si>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</si>
  <si>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</si>
  <si>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</si>
  <si>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</si>
  <si>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</si>
  <si>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</si>
  <si>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</si>
  <si>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</si>
  <si>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</si>
  <si>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</si>
  <si>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</si>
  <si>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</si>
  <si>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</si>
  <si>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</si>
  <si>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</si>
  <si>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</si>
  <si>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</si>
  <si>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</si>
  <si>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</si>
  <si>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</si>
  <si>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</si>
  <si>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</si>
  <si>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</si>
  <si>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</si>
  <si>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</si>
  <si>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</si>
  <si>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</si>
  <si>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</si>
  <si>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</si>
  <si>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</si>
  <si>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</si>
  <si>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</si>
  <si>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</si>
  <si>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</si>
  <si>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</si>
  <si>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</si>
  <si>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</si>
  <si>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</si>
  <si>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</si>
  <si>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</si>
  <si>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</si>
  <si>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</si>
  <si>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</si>
  <si>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</si>
  <si>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</si>
  <si>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</si>
  <si>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</si>
  <si>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</si>
  <si>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</si>
  <si>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</si>
  <si>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</si>
  <si>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</si>
  <si>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</si>
  <si>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</si>
  <si>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</si>
  <si>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</si>
  <si>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</si>
  <si>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</si>
  <si>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</si>
  <si>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</si>
  <si>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</si>
  <si>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</si>
  <si>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</si>
  <si>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</si>
  <si>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</si>
  <si>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</si>
  <si>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</si>
  <si>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</si>
  <si>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</si>
  <si>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</si>
  <si>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</si>
  <si>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</si>
  <si>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</si>
  <si>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</si>
  <si>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</si>
  <si>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</si>
  <si>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</si>
  <si>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</si>
  <si>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</si>
  <si>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</si>
  <si>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</si>
  <si>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</si>
  <si>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</si>
  <si>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</si>
  <si>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</si>
  <si>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</si>
  <si>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</si>
  <si>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</si>
  <si>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</si>
  <si>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</si>
  <si>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</si>
  <si>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</si>
  <si>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</si>
  <si>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</si>
  <si>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</si>
  <si>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</si>
  <si>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</si>
  <si>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</si>
  <si>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</si>
  <si>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</si>
  <si>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</si>
  <si>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</si>
  <si>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</si>
  <si>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</si>
  <si>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</si>
  <si>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</si>
  <si>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</si>
  <si>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</si>
  <si>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</si>
  <si>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</si>
  <si>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</si>
  <si>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</si>
  <si>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</si>
  <si>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</si>
  <si>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</si>
  <si>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</si>
  <si>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</si>
  <si>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</si>
  <si>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</si>
  <si>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</si>
  <si>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</si>
  <si>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</si>
  <si>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</si>
  <si>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</si>
  <si>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</si>
  <si>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</si>
  <si>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</si>
  <si>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</si>
  <si>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</si>
  <si>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</si>
  <si>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</si>
  <si>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</si>
  <si>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</si>
  <si>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</si>
  <si>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</si>
  <si>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</si>
  <si>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</si>
  <si>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</si>
  <si>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</si>
  <si>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</si>
  <si>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</si>
  <si>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</si>
  <si>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</si>
  <si>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</si>
  <si>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</si>
  <si>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</si>
  <si>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</si>
  <si>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</si>
  <si>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</si>
  <si>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</si>
  <si>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</si>
  <si>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</si>
  <si>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</si>
  <si>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</si>
  <si>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</si>
  <si>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</si>
  <si>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</si>
  <si>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</si>
  <si>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</si>
  <si>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</si>
  <si>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</si>
  <si>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</si>
  <si>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</si>
  <si>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</si>
  <si>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</si>
  <si>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</si>
  <si>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</si>
  <si>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</si>
  <si>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</si>
  <si>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</si>
  <si>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</si>
  <si>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</si>
  <si>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</si>
  <si>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</si>
  <si>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</si>
  <si>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</si>
  <si>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</si>
  <si>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</si>
  <si>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</si>
  <si>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</si>
  <si>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</si>
  <si>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</si>
  <si>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</si>
  <si>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</si>
  <si>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</si>
  <si>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</si>
  <si>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</si>
  <si>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</si>
  <si>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</si>
  <si>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</si>
  <si>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</si>
  <si>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</si>
  <si>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</si>
  <si>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</si>
  <si>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</si>
  <si>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</si>
  <si>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</si>
  <si>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</si>
  <si>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</si>
  <si>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</si>
  <si>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</si>
  <si>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</si>
  <si>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</si>
  <si>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</si>
  <si>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</si>
  <si>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</si>
  <si>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</si>
  <si>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</si>
  <si>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</si>
  <si>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</si>
  <si>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</si>
  <si>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</si>
  <si>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</si>
  <si>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</si>
  <si>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</si>
  <si>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</si>
  <si>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</si>
  <si>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</si>
  <si>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</si>
  <si>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</si>
  <si>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</si>
  <si>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</si>
  <si>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</si>
  <si>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</si>
  <si>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</si>
  <si>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</si>
  <si>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</si>
  <si>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</si>
  <si>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</si>
  <si>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</si>
  <si>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</si>
  <si>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</si>
  <si>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</si>
  <si>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</si>
  <si>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</si>
  <si>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</si>
  <si>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</si>
  <si>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</si>
  <si>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</si>
  <si>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</si>
  <si>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</si>
  <si>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</si>
  <si>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</si>
  <si>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</si>
  <si>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</si>
  <si>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</si>
  <si>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</si>
  <si>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</si>
  <si>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</si>
  <si>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</si>
  <si>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</si>
  <si>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</si>
  <si>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</si>
  <si>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</si>
  <si>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</si>
  <si>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</si>
  <si>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</si>
  <si>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</si>
  <si>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</si>
  <si>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</si>
  <si>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</si>
  <si>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</si>
  <si>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</si>
  <si>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</si>
  <si>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</si>
  <si>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</si>
  <si>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</si>
  <si>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</si>
  <si>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</si>
  <si>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</si>
  <si>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</si>
  <si>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</si>
  <si>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</si>
  <si>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</si>
  <si>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</si>
  <si>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</si>
  <si>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</si>
  <si>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</si>
  <si>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</si>
  <si>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</si>
  <si>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</si>
  <si>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</si>
  <si>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</si>
  <si>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</si>
  <si>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</si>
  <si>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</si>
  <si>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</si>
  <si>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</si>
  <si>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</si>
  <si>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</si>
  <si>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</si>
  <si>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</si>
  <si>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</si>
  <si>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</si>
  <si>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</si>
  <si>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</si>
  <si>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</si>
  <si>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</si>
  <si>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</si>
  <si>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</si>
  <si>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</si>
  <si>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</si>
  <si>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</si>
  <si>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</si>
  <si>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</si>
  <si>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</si>
  <si>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</si>
  <si>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</si>
  <si>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</si>
  <si>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</si>
  <si>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</si>
  <si>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</si>
  <si>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</si>
  <si>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</si>
  <si>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</si>
  <si>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</si>
  <si>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</si>
  <si>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</si>
  <si>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</si>
  <si>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</si>
  <si>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</si>
  <si>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</si>
  <si>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</si>
  <si>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</si>
  <si>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</si>
  <si>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</si>
  <si>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</si>
  <si>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</si>
  <si>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</si>
  <si>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</si>
  <si>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</si>
  <si>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</si>
  <si>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</si>
  <si>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</si>
  <si>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</si>
  <si>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</si>
  <si>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</si>
  <si>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</si>
  <si>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</si>
  <si>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</si>
  <si>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</si>
  <si>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</si>
  <si>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</si>
  <si>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</si>
  <si>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</si>
  <si>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</si>
  <si>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</si>
  <si>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</si>
  <si>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</si>
  <si>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</si>
  <si>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</si>
  <si>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</si>
  <si>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</si>
  <si>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</si>
  <si>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</si>
  <si>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</si>
  <si>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</si>
  <si>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</si>
  <si>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</si>
  <si>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</si>
  <si>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</si>
  <si>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</si>
  <si>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</si>
  <si>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</si>
  <si>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</si>
  <si>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</si>
  <si>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</si>
  <si>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</si>
  <si>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</si>
  <si>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</si>
  <si>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</si>
  <si>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</si>
  <si>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</si>
  <si>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</si>
  <si>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</si>
  <si>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</si>
  <si>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</si>
  <si>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</si>
  <si>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</si>
  <si>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</si>
  <si>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</si>
  <si>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</si>
  <si>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</si>
  <si>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</si>
  <si>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</si>
  <si>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</si>
  <si>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</si>
  <si>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</si>
  <si>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</si>
  <si>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</si>
  <si>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</si>
  <si>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</si>
  <si>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</si>
  <si>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</si>
  <si>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</si>
  <si>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</si>
  <si>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</si>
  <si>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</si>
  <si>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</si>
  <si>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</si>
  <si>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</si>
  <si>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</si>
  <si>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</si>
  <si>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</si>
  <si>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</si>
  <si>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</si>
  <si>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</si>
  <si>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</si>
  <si>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</si>
  <si>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</si>
  <si>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</si>
  <si>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</si>
  <si>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</si>
  <si>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</si>
  <si>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</si>
  <si>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</si>
  <si>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</si>
  <si>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</si>
  <si>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</si>
  <si>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</si>
  <si>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</si>
  <si>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</si>
  <si>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</si>
  <si>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</si>
  <si>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</si>
  <si>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</si>
  <si>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</si>
  <si>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</si>
  <si>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</si>
  <si>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</si>
  <si>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</si>
  <si>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</si>
  <si>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</si>
  <si>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</si>
  <si>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</si>
  <si>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</si>
  <si>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</si>
  <si>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</si>
  <si>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</si>
  <si>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</si>
  <si>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</si>
  <si>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</si>
  <si>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</si>
  <si>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</si>
  <si>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</si>
  <si>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</si>
  <si>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</si>
  <si>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</si>
  <si>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</si>
  <si>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</si>
  <si>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</si>
  <si>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</si>
  <si>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</si>
  <si>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</si>
  <si>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</si>
  <si>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</si>
  <si>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</si>
  <si>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</si>
  <si>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</si>
  <si>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</si>
  <si>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</si>
  <si>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</si>
  <si>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</si>
  <si>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</si>
  <si>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</si>
  <si>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</si>
  <si>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</si>
  <si>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</si>
  <si>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</si>
  <si>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</si>
  <si>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</si>
  <si>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</si>
  <si>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</si>
  <si>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</si>
  <si>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</si>
  <si>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</si>
  <si>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</si>
  <si>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</si>
  <si>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</si>
  <si>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</si>
  <si>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</si>
  <si>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</si>
  <si>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</si>
  <si>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</si>
  <si>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</si>
  <si>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</si>
  <si>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</si>
  <si>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</si>
  <si>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</si>
  <si>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</si>
  <si>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</si>
  <si>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</si>
  <si>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</si>
  <si>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</si>
  <si>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</si>
  <si>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</si>
  <si>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</si>
  <si>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</si>
  <si>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</si>
  <si>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</si>
  <si>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</si>
  <si>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</si>
  <si>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</si>
  <si>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</si>
  <si>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</si>
  <si>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</si>
  <si>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</si>
  <si>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</si>
  <si>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</si>
  <si>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</si>
  <si>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</si>
  <si>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</si>
  <si>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</si>
  <si>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</si>
  <si>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</si>
  <si>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</si>
  <si>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</si>
  <si>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</si>
  <si>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</si>
  <si>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</si>
  <si>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</si>
  <si>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</si>
  <si>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</si>
  <si>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</si>
  <si>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</si>
  <si>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</si>
  <si>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</si>
  <si>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</si>
  <si>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</si>
  <si>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</si>
  <si>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</si>
  <si>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</si>
  <si>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</si>
  <si>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</si>
  <si>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</si>
  <si>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</si>
  <si>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</si>
  <si>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</si>
  <si>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</si>
  <si>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</si>
  <si>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</si>
  <si>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</si>
  <si>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</si>
  <si>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</si>
  <si>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</si>
  <si>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</si>
  <si>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</si>
  <si>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</si>
  <si>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</si>
  <si>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</si>
  <si>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</si>
  <si>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</si>
  <si>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</si>
  <si>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</si>
  <si>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</si>
  <si>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</si>
  <si>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</si>
  <si>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</si>
  <si>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</si>
  <si>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</si>
  <si>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</si>
  <si>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</si>
  <si>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</si>
  <si>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</si>
  <si>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</si>
  <si>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</si>
  <si>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</si>
  <si>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</si>
  <si>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</si>
  <si>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</si>
  <si>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</si>
  <si>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</si>
  <si>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</si>
  <si>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</si>
  <si>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</si>
  <si>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</si>
  <si>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</si>
  <si>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</si>
  <si>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</si>
  <si>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</si>
  <si>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</si>
  <si>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</si>
  <si>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</si>
  <si>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</si>
  <si>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</si>
  <si>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</si>
  <si>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</si>
  <si>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</si>
  <si>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</si>
  <si>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</si>
  <si>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</si>
  <si>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</si>
  <si>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</si>
  <si>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</si>
  <si>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</si>
  <si>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</si>
  <si>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</si>
  <si>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</si>
  <si>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</si>
  <si>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</si>
  <si>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</si>
  <si>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</si>
  <si>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</si>
  <si>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</si>
  <si>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</si>
  <si>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</si>
  <si>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</si>
  <si>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</si>
  <si>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</si>
  <si>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</si>
  <si>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</si>
  <si>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</si>
  <si>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</si>
  <si>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</si>
  <si>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</si>
  <si>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</si>
  <si>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</si>
  <si>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</si>
  <si>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</si>
  <si>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</si>
  <si>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</si>
  <si>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</si>
  <si>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</si>
  <si>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</si>
  <si>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</si>
  <si>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</si>
  <si>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</si>
  <si>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</si>
  <si>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</si>
  <si>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</si>
  <si>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</si>
  <si>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</si>
  <si>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</si>
  <si>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</si>
  <si>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</si>
  <si>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</si>
  <si>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</si>
  <si>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</si>
  <si>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</si>
  <si>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</si>
  <si>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</si>
  <si>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</si>
  <si>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</si>
  <si>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</si>
  <si>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</si>
  <si>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</si>
  <si>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</si>
  <si>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</si>
  <si>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</si>
  <si>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</si>
  <si>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</si>
  <si>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</si>
  <si>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</si>
  <si>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</si>
  <si>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</si>
  <si>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</si>
  <si>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</si>
  <si>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</si>
  <si>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</si>
  <si>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</si>
  <si>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</si>
  <si>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</si>
  <si>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</si>
  <si>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</si>
  <si>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</si>
  <si>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</si>
  <si>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</si>
  <si>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</si>
  <si>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</si>
  <si>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</si>
  <si>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</si>
  <si>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</si>
  <si>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</si>
  <si>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</si>
  <si>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</si>
  <si>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</si>
  <si>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</si>
  <si>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</si>
  <si>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</si>
  <si>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</si>
  <si>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</si>
  <si>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</si>
  <si>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</si>
  <si>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</si>
  <si>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</si>
  <si>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</si>
  <si>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</si>
  <si>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</si>
  <si>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</si>
  <si>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</si>
  <si>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</si>
  <si>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</si>
  <si>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</si>
  <si>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</si>
  <si>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</si>
  <si>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</si>
  <si>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</si>
  <si>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</si>
  <si>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</si>
  <si>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</si>
  <si>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</si>
  <si>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</si>
  <si>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</si>
  <si>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</si>
  <si>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</si>
  <si>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</si>
  <si>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</si>
  <si>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</si>
  <si>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</si>
  <si>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</si>
  <si>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</si>
  <si>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</si>
  <si>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</si>
  <si>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</si>
  <si>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</si>
  <si>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</si>
  <si>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</si>
  <si>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</si>
  <si>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</si>
  <si>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</si>
  <si>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</si>
  <si>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</si>
  <si>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</si>
  <si>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</si>
  <si>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</si>
  <si>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</si>
  <si>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</si>
  <si>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</si>
  <si>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</si>
  <si>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</si>
  <si>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</si>
  <si>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</si>
  <si>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</si>
  <si>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</si>
  <si>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</si>
  <si>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</si>
  <si>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</si>
  <si>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</si>
  <si>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</si>
  <si>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</si>
  <si>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</si>
  <si>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</si>
  <si>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</si>
  <si>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</si>
  <si>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</si>
  <si>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</si>
  <si>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</si>
  <si>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</si>
  <si>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</si>
  <si>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</si>
  <si>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</si>
  <si>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</si>
  <si>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</si>
  <si>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</si>
  <si>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</si>
  <si>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</si>
  <si>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</si>
  <si>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</si>
  <si>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</si>
  <si>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</si>
  <si>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</si>
  <si>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</si>
  <si>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</si>
  <si>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</si>
  <si>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</si>
  <si>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</si>
  <si>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</si>
  <si>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</si>
  <si>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</si>
  <si>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</si>
  <si>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</si>
  <si>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</si>
  <si>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</si>
  <si>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</si>
  <si>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</si>
  <si>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</si>
  <si>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</si>
  <si>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</si>
  <si>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</si>
  <si>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</si>
  <si>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</si>
  <si>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</si>
  <si>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</si>
  <si>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</si>
  <si>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</si>
  <si>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</si>
  <si>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</si>
  <si>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</si>
  <si>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</si>
  <si>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</si>
  <si>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</si>
  <si>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</si>
  <si>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</si>
  <si>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</si>
  <si>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</si>
  <si>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</si>
  <si>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</si>
  <si>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</si>
  <si>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</si>
  <si>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</si>
  <si>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</si>
  <si>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</si>
  <si>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</si>
  <si>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</si>
  <si>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</si>
  <si>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</si>
  <si>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</si>
  <si>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</si>
  <si>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</si>
  <si>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</si>
  <si>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</si>
  <si>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</si>
  <si>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</si>
  <si>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</si>
  <si>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</si>
  <si>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</si>
  <si>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</si>
  <si>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</si>
  <si>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</si>
  <si>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</si>
  <si>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</si>
  <si>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</si>
  <si>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</si>
  <si>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</si>
  <si>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</si>
  <si>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</si>
  <si>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</si>
  <si>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</si>
  <si>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</si>
  <si>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</si>
  <si>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</si>
  <si>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</si>
  <si>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</si>
  <si>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</si>
  <si>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</si>
  <si>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</si>
  <si>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</si>
  <si>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</si>
  <si>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</si>
  <si>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</si>
  <si>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</si>
  <si>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</si>
  <si>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</si>
  <si>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</si>
  <si>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</si>
  <si>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</si>
  <si>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</si>
  <si>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</si>
  <si>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</si>
  <si>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</si>
  <si>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</si>
  <si>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</si>
  <si>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</si>
  <si>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</si>
  <si>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</si>
  <si>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</si>
  <si>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</si>
  <si>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</si>
  <si>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</si>
  <si>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</si>
  <si>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</si>
  <si>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</si>
  <si>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</si>
  <si>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</si>
  <si>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</si>
  <si>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</si>
  <si>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</si>
  <si>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</si>
  <si>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</si>
  <si>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</si>
  <si>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</si>
  <si>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</si>
  <si>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</si>
  <si>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</si>
  <si>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</si>
  <si>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</si>
  <si>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</si>
  <si>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</si>
  <si>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</si>
  <si>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</si>
  <si>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</si>
  <si>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</si>
  <si>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</si>
  <si>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</si>
  <si>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</si>
  <si>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</si>
  <si>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</si>
  <si>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</si>
  <si>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</si>
  <si>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</si>
  <si>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</si>
  <si>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</si>
  <si>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</si>
  <si>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</si>
  <si>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</si>
  <si>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</si>
  <si>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</si>
  <si>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</si>
  <si>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</si>
  <si>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</si>
  <si>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</si>
  <si>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</si>
  <si>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</si>
  <si>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</si>
  <si>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</si>
  <si>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</si>
  <si>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</si>
  <si>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</si>
  <si>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</si>
  <si>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</si>
  <si>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</si>
  <si>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</si>
  <si>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</si>
  <si>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</si>
  <si>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</si>
  <si>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</si>
  <si>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</si>
  <si>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</si>
  <si>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</si>
  <si>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</si>
  <si>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</si>
  <si>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</si>
  <si>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</si>
  <si>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</si>
  <si>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</si>
  <si>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</si>
  <si>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</si>
  <si>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</si>
  <si>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</si>
  <si>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</si>
  <si>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</si>
  <si>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</si>
  <si>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</si>
  <si>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</si>
  <si>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</si>
  <si>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</si>
  <si>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</si>
  <si>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</si>
  <si>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</si>
  <si>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</si>
  <si>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</si>
  <si>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</si>
  <si>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</si>
  <si>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</si>
  <si>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</si>
  <si>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</si>
  <si>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</si>
  <si>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</si>
  <si>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</si>
  <si>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</si>
  <si>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</si>
  <si>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</si>
  <si>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</si>
  <si>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</si>
  <si>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</si>
  <si>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</si>
  <si>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</si>
  <si>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</si>
  <si>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</si>
  <si>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</si>
  <si>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</si>
  <si>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</si>
  <si>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</si>
  <si>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</si>
  <si>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</si>
  <si>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</si>
  <si>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</si>
  <si>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</si>
  <si>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</si>
  <si>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</si>
  <si>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</si>
  <si>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</si>
  <si>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</si>
  <si>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</si>
  <si>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</si>
  <si>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</si>
  <si>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</si>
  <si>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</si>
  <si>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</si>
  <si>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</si>
  <si>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</si>
  <si>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</si>
  <si>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</si>
  <si>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</si>
  <si>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</si>
  <si>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</si>
  <si>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</si>
  <si>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</si>
  <si>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</si>
  <si>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</si>
  <si>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</si>
  <si>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</si>
  <si>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</si>
  <si>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</si>
  <si>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</si>
  <si>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</si>
  <si>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</si>
  <si>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</si>
  <si>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</si>
  <si>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</si>
  <si>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</si>
  <si>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</si>
  <si>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</si>
  <si>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</si>
  <si>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</si>
  <si>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</si>
  <si>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</si>
  <si>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</si>
  <si>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</si>
  <si>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</si>
  <si>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</si>
  <si>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</si>
  <si>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</si>
  <si>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</si>
  <si>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</si>
  <si>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</si>
  <si>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</si>
  <si>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</si>
  <si>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</si>
  <si>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</si>
  <si>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</si>
  <si>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</si>
  <si>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</si>
  <si>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</si>
  <si>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</si>
  <si>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</si>
  <si>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</si>
  <si>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</si>
  <si>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</si>
  <si>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</si>
  <si>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</si>
  <si>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</si>
  <si>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</si>
  <si>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</si>
  <si>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</si>
  <si>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</si>
  <si>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</si>
  <si>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</si>
  <si>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</si>
  <si>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</si>
  <si>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</si>
  <si>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</si>
  <si>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</si>
  <si>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</si>
  <si>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</si>
  <si>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</si>
  <si>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</si>
  <si>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</si>
  <si>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</si>
  <si>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</si>
  <si>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</si>
  <si>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</si>
  <si>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</si>
  <si>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</si>
  <si>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</si>
  <si>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</si>
  <si>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</si>
  <si>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</si>
  <si>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</si>
  <si>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</si>
  <si>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</si>
  <si>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</si>
  <si>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</si>
  <si>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</si>
  <si>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</si>
  <si>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</si>
  <si>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</si>
  <si>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</si>
  <si>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</si>
  <si>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</si>
  <si>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</si>
  <si>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</si>
  <si>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</si>
  <si>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</si>
  <si>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</si>
  <si>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</si>
  <si>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</si>
  <si>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</si>
  <si>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</si>
  <si>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</si>
  <si>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</si>
  <si>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</si>
  <si>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</si>
  <si>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</si>
  <si>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</si>
  <si>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</si>
  <si>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</si>
  <si>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</si>
  <si>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</si>
  <si>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</si>
  <si>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</si>
  <si>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</si>
  <si>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</si>
  <si>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</si>
  <si>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</si>
  <si>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</si>
  <si>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</si>
  <si>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</si>
  <si>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</si>
  <si>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</si>
  <si>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</si>
  <si>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</si>
  <si>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</si>
  <si>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</si>
  <si>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</si>
  <si>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</si>
  <si>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</si>
  <si>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</si>
  <si>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</si>
  <si>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</si>
  <si>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</si>
  <si>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</si>
  <si>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</si>
  <si>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</si>
  <si>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</si>
  <si>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</si>
  <si>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</si>
  <si>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</si>
  <si>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</si>
  <si>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</si>
  <si>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</si>
  <si>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</si>
  <si>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</si>
  <si>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</si>
  <si>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</si>
  <si>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</si>
  <si>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</si>
  <si>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</si>
  <si>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</si>
  <si>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</si>
  <si>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</si>
  <si>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</si>
  <si>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</si>
  <si>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</si>
  <si>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</si>
  <si>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</si>
  <si>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</si>
  <si>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</si>
  <si>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</si>
  <si>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</si>
  <si>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</si>
  <si>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</si>
  <si>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</si>
  <si>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</si>
  <si>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</si>
  <si>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</si>
  <si>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</si>
  <si>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</si>
  <si>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</si>
  <si>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</si>
  <si>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</si>
  <si>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</si>
  <si>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</si>
  <si>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</si>
  <si>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</si>
  <si>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</si>
  <si>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</si>
  <si>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</si>
  <si>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</si>
  <si>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</si>
  <si>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</si>
  <si>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</si>
  <si>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</si>
  <si>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</si>
  <si>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</si>
  <si>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</si>
  <si>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</si>
  <si>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</si>
  <si>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</si>
  <si>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</si>
  <si>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</si>
  <si>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</si>
  <si>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</si>
  <si>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</si>
  <si>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</si>
  <si>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</si>
  <si>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</si>
  <si>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</si>
  <si>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</si>
  <si>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</si>
  <si>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</si>
  <si>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</si>
  <si>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</si>
  <si>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</si>
  <si>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</si>
  <si>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</si>
  <si>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</si>
  <si>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</si>
  <si>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</si>
  <si>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</si>
  <si>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</si>
  <si>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</si>
  <si>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</si>
  <si>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</si>
  <si>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</si>
  <si>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</si>
  <si>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</si>
  <si>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</si>
  <si>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</si>
  <si>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</si>
  <si>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</si>
  <si>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</si>
  <si>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</si>
  <si>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</si>
  <si>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</si>
  <si>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</si>
  <si>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</si>
  <si>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</si>
  <si>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</si>
  <si>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</si>
  <si>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</si>
  <si>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</si>
  <si>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</si>
  <si>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</si>
  <si>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</si>
  <si>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</si>
  <si>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</si>
  <si>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</si>
  <si>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</si>
  <si>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</si>
  <si>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</si>
  <si>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</si>
  <si>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</si>
  <si>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</si>
  <si>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</si>
  <si>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</si>
  <si>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</si>
  <si>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</si>
  <si>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</si>
  <si>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</si>
  <si>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</si>
  <si>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</si>
  <si>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</si>
  <si>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</si>
  <si>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</si>
  <si>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</si>
  <si>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</si>
  <si>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</si>
  <si>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</si>
  <si>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</si>
  <si>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</si>
  <si>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</si>
  <si>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</si>
  <si>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</si>
  <si>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</si>
  <si>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</si>
  <si>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</si>
  <si>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</si>
  <si>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</si>
  <si>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</si>
  <si>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</si>
  <si>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</si>
  <si>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</si>
  <si>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</si>
  <si>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</si>
  <si>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</si>
  <si>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</si>
  <si>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</si>
  <si>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</si>
  <si>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</si>
  <si>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</si>
  <si>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</si>
  <si>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</si>
  <si>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</si>
  <si>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</si>
  <si>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</si>
  <si>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</si>
  <si>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</si>
  <si>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</si>
  <si>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</si>
  <si>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</si>
  <si>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</si>
  <si>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</si>
  <si>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</si>
  <si>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</si>
  <si>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</si>
  <si>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</si>
  <si>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</si>
  <si>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</si>
  <si>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</si>
  <si>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</si>
  <si>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</si>
  <si>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</si>
  <si>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</si>
  <si>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</si>
  <si>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</si>
  <si>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</si>
  <si>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</si>
  <si>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</si>
  <si>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</si>
  <si>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</si>
  <si>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</si>
  <si>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</si>
  <si>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</si>
  <si>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</si>
  <si>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</si>
  <si>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</si>
  <si>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</si>
  <si>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</si>
  <si>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</si>
  <si>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</si>
  <si>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</si>
  <si>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</si>
  <si>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</si>
  <si>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</si>
  <si>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</si>
  <si>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</si>
  <si>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</si>
  <si>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</si>
  <si>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</si>
  <si>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</si>
  <si>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</si>
  <si>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</si>
  <si>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</si>
  <si>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</si>
  <si>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</si>
  <si>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</si>
  <si>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</si>
  <si>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</si>
  <si>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</si>
  <si>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</si>
  <si>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</si>
  <si>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</si>
  <si>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</si>
  <si>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</si>
  <si>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</si>
  <si>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</si>
  <si>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</si>
  <si>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</si>
  <si>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</si>
  <si>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</si>
  <si>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</si>
  <si>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</si>
  <si>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</si>
  <si>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</si>
  <si>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</si>
  <si>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</si>
  <si>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</si>
  <si>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</si>
  <si>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</si>
  <si>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</si>
  <si>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</si>
  <si>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</si>
  <si>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</si>
  <si>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</si>
  <si>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</si>
  <si>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</si>
  <si>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</si>
  <si>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</si>
  <si>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</si>
  <si>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</si>
  <si>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</si>
  <si>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</si>
  <si>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</si>
  <si>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</si>
  <si>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</si>
  <si>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</si>
  <si>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</si>
  <si>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</si>
  <si>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</si>
  <si>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</si>
  <si>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</si>
  <si>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</si>
  <si>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</si>
  <si>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</si>
  <si>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</si>
  <si>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</si>
  <si>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</si>
  <si>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</si>
  <si>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</si>
  <si>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</si>
  <si>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</si>
  <si>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</si>
  <si>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</si>
  <si>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</si>
  <si>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</si>
  <si>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</si>
  <si>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</si>
  <si>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</si>
  <si>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</si>
  <si>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</si>
  <si>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</si>
  <si>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</si>
  <si>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</si>
  <si>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</si>
  <si>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</si>
  <si>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</si>
  <si>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</si>
  <si>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</si>
  <si>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</si>
  <si>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</si>
  <si>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</si>
  <si>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</si>
  <si>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</si>
  <si>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</si>
  <si>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</si>
  <si>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</si>
  <si>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</si>
  <si>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</si>
  <si>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</si>
  <si>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</si>
  <si>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</si>
  <si>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</si>
  <si>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</si>
  <si>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</si>
  <si>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</si>
  <si>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</si>
  <si>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</si>
  <si>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</si>
  <si>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</si>
  <si>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</si>
  <si>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</si>
  <si>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</si>
  <si>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</si>
  <si>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</si>
  <si>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</si>
  <si>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</si>
  <si>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</si>
  <si>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</si>
  <si>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</si>
  <si>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</si>
  <si>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</si>
  <si>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</si>
  <si>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</si>
  <si>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</si>
  <si>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</si>
  <si>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</si>
  <si>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</si>
  <si>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</si>
  <si>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</si>
  <si>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</si>
  <si>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</si>
  <si>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</si>
  <si>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</si>
  <si>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</si>
  <si>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</si>
  <si>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</si>
  <si>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</si>
  <si>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</si>
  <si>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</si>
  <si>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</si>
  <si>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</si>
  <si>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</si>
  <si>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</si>
  <si>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</si>
  <si>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</si>
  <si>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</si>
  <si>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</si>
  <si>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</si>
  <si>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</si>
  <si>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</si>
  <si>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</si>
  <si>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</si>
  <si>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</si>
  <si>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</si>
  <si>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</si>
  <si>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</si>
  <si>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</si>
  <si>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</si>
  <si>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</si>
  <si>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</si>
  <si>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</si>
  <si>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</si>
  <si>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</si>
  <si>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</si>
  <si>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</si>
  <si>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</si>
  <si>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</si>
  <si>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</si>
  <si>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</si>
  <si>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</si>
  <si>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</si>
  <si>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</si>
  <si>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</si>
  <si>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</si>
  <si>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</si>
  <si>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</si>
  <si>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</si>
  <si>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</si>
  <si>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</si>
  <si>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</si>
  <si>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</si>
  <si>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</si>
  <si>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</si>
  <si>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</si>
  <si>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</si>
  <si>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</si>
  <si>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</si>
  <si>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</si>
  <si>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</si>
  <si>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</si>
  <si>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</si>
  <si>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</si>
  <si>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</si>
  <si>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</si>
  <si>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</si>
  <si>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</si>
  <si>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</si>
  <si>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</si>
  <si>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</si>
  <si>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</si>
  <si>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</si>
  <si>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</si>
  <si>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</si>
  <si>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</si>
  <si>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</si>
  <si>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</si>
  <si>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</si>
  <si>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</si>
  <si>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</si>
  <si>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</si>
  <si>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</si>
  <si>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</si>
  <si>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</si>
  <si>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</si>
  <si>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</si>
  <si>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</si>
  <si>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</si>
  <si>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</si>
  <si>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</si>
  <si>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</si>
  <si>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</si>
  <si>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</si>
  <si>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</si>
  <si>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</si>
  <si>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</si>
  <si>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</si>
  <si>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</si>
  <si>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</si>
  <si>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</si>
  <si>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</si>
  <si>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</si>
  <si>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</si>
  <si>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</si>
  <si>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</si>
  <si>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</si>
  <si>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</si>
  <si>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</si>
  <si>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</si>
  <si>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</si>
  <si>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</si>
  <si>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</si>
  <si>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</si>
  <si>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</si>
  <si>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</si>
  <si>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</si>
  <si>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</si>
  <si>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</si>
  <si>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</si>
  <si>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</si>
  <si>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</si>
  <si>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</si>
  <si>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</si>
  <si>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</si>
  <si>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</si>
  <si>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</si>
  <si>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</si>
  <si>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</si>
  <si>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</si>
  <si>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</si>
  <si>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</si>
  <si>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</si>
  <si>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</si>
  <si>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</si>
  <si>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</si>
  <si>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</si>
  <si>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</si>
  <si>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</si>
  <si>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</si>
  <si>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</si>
  <si>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</si>
  <si>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</si>
  <si>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</si>
  <si>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</si>
  <si>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</si>
  <si>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</si>
  <si>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</si>
  <si>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</si>
  <si>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</si>
  <si>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</si>
  <si>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</si>
  <si>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</si>
  <si>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</si>
  <si>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</si>
  <si>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</si>
  <si>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</si>
  <si>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</si>
  <si>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</si>
  <si>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</si>
  <si>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</si>
  <si>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</si>
  <si>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</si>
  <si>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</si>
  <si>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</si>
  <si>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</si>
  <si>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</si>
  <si>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</si>
  <si>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</si>
  <si>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</si>
  <si>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</si>
  <si>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</si>
  <si>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</si>
  <si>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</si>
  <si>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</si>
  <si>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</si>
  <si>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</si>
  <si>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</si>
  <si>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</si>
  <si>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</si>
  <si>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</si>
  <si>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</si>
  <si>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</si>
  <si>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</si>
  <si>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</si>
  <si>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</si>
  <si>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</si>
  <si>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</si>
  <si>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</si>
  <si>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</si>
  <si>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</si>
  <si>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</si>
  <si>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</si>
  <si>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</si>
  <si>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</si>
  <si>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</si>
  <si>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</si>
  <si>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</si>
  <si>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</si>
  <si>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</si>
  <si>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</si>
  <si>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</si>
  <si>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</si>
  <si>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</si>
  <si>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</si>
  <si>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</si>
  <si>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</si>
  <si>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</si>
  <si>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</si>
  <si>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</si>
  <si>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</si>
  <si>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</si>
  <si>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</si>
  <si>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</si>
  <si>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</si>
  <si>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</si>
  <si>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</si>
  <si>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</si>
  <si>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</si>
  <si>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</si>
  <si>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</si>
  <si>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</si>
  <si>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</si>
  <si>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</si>
  <si>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</si>
  <si>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</si>
  <si>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</si>
  <si>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</si>
  <si>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</si>
  <si>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</si>
  <si>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</si>
  <si>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</si>
  <si>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</si>
  <si>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</si>
  <si>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</si>
  <si>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</si>
  <si>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</si>
  <si>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</si>
  <si>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</si>
  <si>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</si>
  <si>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</si>
  <si>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</si>
  <si>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</si>
  <si>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</si>
  <si>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</si>
  <si>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</si>
  <si>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</si>
  <si>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</si>
  <si>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</si>
  <si>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</si>
  <si>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</si>
  <si>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</si>
  <si>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</si>
  <si>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</si>
  <si>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</si>
  <si>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</si>
  <si>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</si>
  <si>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</si>
  <si>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</si>
  <si>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</si>
  <si>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</si>
  <si>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</si>
  <si>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</si>
  <si>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</si>
  <si>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</si>
  <si>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</si>
  <si>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</si>
  <si>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</si>
  <si>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</si>
  <si>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</si>
  <si>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</si>
  <si>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</si>
  <si>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</si>
  <si>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</si>
  <si>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</si>
  <si>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</si>
  <si>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</si>
  <si>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</si>
  <si>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</si>
  <si>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</si>
  <si>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</si>
  <si>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</si>
  <si>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</si>
  <si>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</si>
  <si>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</si>
  <si>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</si>
  <si>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</si>
  <si>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</si>
  <si>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</si>
  <si>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</si>
  <si>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</si>
  <si>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</si>
  <si>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</si>
  <si>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</si>
  <si>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</si>
  <si>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</si>
  <si>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</si>
  <si>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</si>
  <si>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</si>
  <si>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</si>
  <si>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</si>
  <si>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</si>
  <si>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</si>
  <si>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</si>
  <si>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</si>
  <si>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</si>
  <si>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</si>
  <si>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</si>
  <si>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</si>
  <si>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</si>
  <si>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</si>
  <si>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</si>
  <si>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</si>
  <si>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</si>
  <si>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</si>
  <si>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</si>
  <si>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</si>
  <si>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</si>
  <si>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</si>
  <si>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</si>
  <si>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</si>
  <si>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</si>
  <si>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</si>
  <si>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</si>
  <si>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</si>
  <si>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</si>
  <si>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</si>
  <si>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</si>
  <si>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</si>
  <si>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</si>
  <si>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</si>
  <si>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</si>
  <si>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</si>
  <si>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</si>
  <si>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</si>
  <si>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</si>
  <si>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</si>
  <si>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</si>
  <si>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</si>
  <si>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</si>
  <si>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</si>
  <si>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</si>
  <si>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</si>
  <si>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</si>
  <si>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</si>
  <si>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</si>
  <si>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</si>
  <si>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</si>
  <si>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</si>
  <si>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</si>
  <si>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</si>
  <si>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</si>
  <si>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</si>
  <si>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</si>
  <si>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</si>
  <si>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</si>
  <si>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</si>
  <si>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</si>
  <si>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</si>
  <si>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</si>
  <si>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</si>
  <si>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</si>
  <si>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</si>
  <si>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</si>
  <si>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</si>
  <si>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</si>
  <si>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</si>
  <si>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</si>
  <si>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</si>
  <si>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</si>
  <si>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</si>
  <si>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</si>
  <si>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</si>
  <si>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</si>
  <si>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</si>
  <si>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</si>
  <si>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</si>
  <si>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</si>
  <si>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</si>
  <si>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</si>
  <si>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</si>
  <si>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</si>
  <si>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</si>
  <si>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</si>
  <si>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</si>
  <si>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</si>
  <si>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</si>
  <si>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</si>
  <si>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</si>
  <si>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</si>
  <si>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</si>
  <si>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</si>
  <si>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</si>
  <si>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</si>
  <si>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</si>
  <si>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</si>
  <si>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</si>
  <si>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</si>
  <si>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</si>
  <si>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</si>
  <si>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</si>
  <si>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</si>
  <si>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</si>
  <si>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</si>
  <si>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</si>
  <si>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</si>
  <si>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</si>
  <si>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</si>
  <si>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</si>
  <si>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</si>
  <si>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</si>
  <si>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</si>
  <si>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</si>
  <si>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</si>
  <si>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</si>
  <si>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</si>
  <si>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</si>
  <si>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</si>
  <si>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</si>
  <si>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</si>
  <si>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</si>
  <si>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</si>
  <si>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</si>
  <si>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</si>
  <si>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</si>
  <si>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</si>
  <si>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</si>
  <si>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</si>
  <si>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</si>
  <si>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</si>
  <si>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</si>
  <si>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</si>
  <si>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</si>
  <si>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</si>
  <si>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</si>
  <si>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</si>
  <si>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</si>
  <si>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</si>
  <si>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</si>
  <si>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</si>
  <si>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</si>
  <si>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</si>
  <si>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</si>
  <si>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</si>
  <si>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</si>
  <si>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</si>
  <si>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</si>
  <si>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</si>
  <si>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</si>
  <si>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</si>
  <si>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</si>
  <si>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</si>
  <si>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</si>
  <si>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</si>
  <si>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</si>
  <si>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</si>
  <si>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</si>
  <si>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</si>
  <si>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</si>
  <si>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</si>
  <si>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</si>
  <si>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</si>
  <si>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</si>
  <si>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</si>
  <si>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</si>
  <si>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</si>
  <si>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</si>
  <si>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</si>
  <si>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</si>
  <si>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</si>
  <si>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</si>
  <si>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</si>
  <si>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</si>
  <si>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</si>
  <si>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</si>
  <si>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</si>
  <si>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</si>
  <si>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</si>
  <si>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</si>
  <si>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</si>
  <si>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</si>
  <si>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</si>
  <si>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</si>
  <si>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</si>
  <si>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</si>
  <si>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</si>
  <si>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</si>
  <si>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</si>
  <si>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</si>
  <si>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</si>
  <si>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</si>
  <si>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</si>
  <si>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</si>
  <si>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</si>
  <si>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</si>
  <si>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</si>
  <si>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</si>
  <si>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</si>
  <si>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</si>
  <si>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</si>
  <si>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</si>
  <si>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</si>
  <si>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</si>
  <si>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</si>
  <si>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</si>
  <si>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</si>
  <si>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</si>
  <si>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</si>
  <si>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</si>
  <si>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</si>
  <si>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</si>
  <si>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</si>
  <si>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</si>
  <si>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</si>
  <si>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</si>
  <si>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</si>
  <si>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</si>
  <si>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</si>
  <si>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</si>
  <si>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</si>
  <si>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</si>
  <si>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</si>
  <si>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</si>
  <si>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</si>
  <si>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</si>
  <si>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</si>
  <si>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</si>
  <si>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</si>
  <si>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</si>
  <si>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</si>
  <si>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</si>
  <si>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</si>
  <si>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</si>
  <si>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</si>
  <si>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</si>
  <si>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</si>
  <si>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</si>
  <si>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</si>
  <si>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</si>
  <si>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</si>
  <si>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</si>
  <si>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</si>
  <si>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</si>
  <si>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</si>
  <si>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</si>
  <si>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</si>
  <si>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</si>
  <si>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</si>
  <si>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</si>
  <si>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</si>
  <si>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</si>
  <si>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</si>
  <si>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</si>
  <si>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</si>
  <si>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</si>
  <si>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</si>
  <si>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</si>
  <si>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</si>
  <si>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</si>
  <si>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</si>
  <si>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</si>
  <si>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</si>
  <si>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</si>
  <si>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</si>
  <si>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</si>
  <si>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</si>
  <si>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</si>
  <si>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</si>
  <si>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</si>
  <si>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</si>
  <si>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</si>
  <si>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</si>
  <si>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</si>
  <si>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</si>
  <si>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</si>
  <si>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</si>
  <si>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</si>
  <si>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</si>
  <si>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</si>
  <si>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</si>
  <si>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</si>
  <si>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</si>
  <si>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</si>
  <si>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</si>
  <si>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</si>
  <si>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</si>
  <si>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</si>
  <si>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</si>
  <si>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</si>
  <si>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</si>
  <si>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</si>
  <si>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</si>
  <si>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</si>
  <si>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</si>
  <si>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</si>
  <si>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</si>
  <si>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</si>
  <si>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</si>
  <si>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</si>
  <si>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</si>
  <si>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</si>
  <si>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</si>
  <si>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</si>
  <si>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</si>
  <si>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</si>
  <si>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</si>
  <si>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</si>
  <si>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</si>
  <si>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</si>
  <si>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</si>
  <si>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</si>
  <si>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</si>
  <si>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</si>
  <si>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</si>
  <si>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</si>
  <si>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</si>
  <si>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</si>
  <si>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</si>
  <si>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</si>
  <si>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</si>
  <si>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</si>
  <si>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</si>
  <si>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</si>
  <si>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</si>
  <si>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</si>
  <si>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</si>
  <si>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</si>
  <si>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</si>
  <si>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</si>
  <si>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</si>
  <si>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</si>
  <si>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</si>
  <si>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</si>
  <si>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</si>
  <si>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</si>
  <si>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</si>
  <si>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</si>
  <si>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</si>
  <si>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</si>
  <si>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</si>
  <si>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</si>
  <si>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</si>
  <si>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</si>
  <si>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</si>
  <si>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</si>
  <si>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</si>
  <si>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</si>
  <si>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</si>
  <si>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</si>
  <si>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</si>
  <si>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</si>
  <si>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</si>
  <si>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</si>
  <si>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</si>
  <si>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</si>
  <si>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</si>
  <si>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</si>
  <si>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</si>
  <si>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</si>
  <si>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</si>
  <si>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</si>
  <si>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</si>
  <si>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</si>
  <si>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</si>
  <si>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</si>
  <si>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</si>
  <si>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</si>
  <si>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</si>
  <si>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</si>
  <si>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</si>
  <si>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</si>
  <si>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</si>
  <si>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</si>
  <si>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</si>
  <si>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</si>
  <si>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</si>
  <si>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</si>
  <si>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</si>
  <si>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</si>
  <si>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</si>
  <si>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</si>
  <si>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</si>
  <si>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</si>
  <si>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</si>
  <si>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</si>
  <si>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</si>
  <si>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</si>
  <si>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</si>
  <si>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</si>
  <si>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</si>
  <si>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</si>
  <si>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</si>
  <si>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</si>
  <si>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</si>
  <si>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</si>
  <si>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</si>
  <si>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</si>
  <si>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</si>
  <si>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</si>
  <si>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</si>
  <si>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</si>
  <si>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</si>
  <si>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</si>
  <si>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</si>
  <si>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</si>
  <si>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</si>
  <si>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</si>
  <si>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</si>
  <si>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</si>
  <si>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</si>
  <si>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</si>
  <si>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</si>
  <si>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</si>
  <si>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</si>
  <si>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</si>
  <si>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</si>
  <si>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</si>
  <si>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</si>
  <si>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</si>
  <si>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</si>
  <si>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</si>
  <si>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</si>
  <si>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</si>
  <si>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</si>
  <si>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</si>
  <si>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</si>
  <si>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</si>
  <si>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</si>
  <si>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</si>
  <si>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</si>
  <si>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</si>
  <si>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</si>
  <si>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</si>
  <si>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</si>
  <si>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</si>
  <si>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</si>
  <si>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</si>
  <si>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</si>
  <si>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</si>
  <si>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</si>
  <si>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</si>
  <si>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</si>
  <si>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</si>
  <si>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</si>
  <si>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</si>
  <si>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</si>
  <si>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</si>
  <si>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</si>
  <si>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</si>
  <si>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</si>
  <si>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</si>
  <si>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</si>
  <si>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</si>
  <si>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</si>
  <si>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</si>
  <si>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</si>
  <si>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</si>
  <si>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</si>
  <si>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</si>
  <si>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</si>
  <si>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</si>
  <si>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</si>
  <si>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</si>
  <si>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</si>
  <si>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</si>
  <si>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</si>
  <si>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</si>
  <si>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</si>
  <si>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</si>
  <si>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</si>
  <si>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</si>
  <si>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</si>
  <si>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</si>
  <si>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</si>
  <si>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</si>
  <si>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</si>
  <si>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</si>
  <si>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</si>
  <si>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</si>
  <si>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</si>
  <si>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</si>
  <si>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</si>
  <si>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</si>
  <si>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</si>
  <si>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</si>
  <si>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</si>
  <si>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</si>
  <si>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</si>
  <si>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</si>
  <si>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</si>
  <si>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</si>
  <si>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</si>
  <si>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</si>
  <si>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</si>
  <si>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</si>
  <si>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</si>
  <si>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</si>
  <si>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</si>
  <si>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</si>
  <si>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</si>
  <si>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</si>
  <si>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</si>
  <si>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</si>
  <si>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</si>
  <si>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</si>
  <si>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</si>
  <si>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</si>
  <si>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</si>
  <si>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</si>
  <si>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</si>
  <si>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</si>
  <si>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</si>
  <si>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</si>
  <si>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</si>
  <si>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</si>
  <si>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</si>
  <si>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</si>
  <si>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</si>
  <si>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</si>
  <si>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</si>
  <si>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</si>
  <si>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</si>
  <si>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</si>
  <si>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</si>
  <si>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</si>
  <si>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</si>
  <si>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</si>
  <si>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</si>
  <si>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</si>
  <si>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</si>
  <si>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</si>
  <si>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</si>
  <si>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</si>
  <si>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</si>
  <si>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</si>
  <si>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</si>
  <si>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</si>
  <si>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</si>
  <si>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</si>
  <si>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</si>
  <si>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</si>
  <si>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</si>
  <si>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</si>
  <si>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</si>
  <si>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</si>
  <si>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</si>
  <si>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</si>
  <si>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</si>
  <si>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</si>
  <si>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</si>
  <si>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</si>
  <si>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</si>
  <si>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</si>
  <si>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</si>
  <si>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</si>
  <si>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</si>
  <si>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</si>
  <si>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</si>
  <si>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</si>
  <si>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</si>
  <si>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</si>
  <si>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</si>
  <si>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</si>
  <si>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</si>
  <si>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</si>
  <si>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</si>
  <si>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</si>
  <si>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</si>
  <si>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</si>
  <si>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</si>
  <si>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</si>
  <si>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</si>
  <si>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</si>
  <si>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</si>
  <si>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</si>
  <si>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</si>
  <si>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</si>
  <si>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</si>
  <si>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</si>
  <si>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</si>
  <si>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</si>
  <si>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</si>
  <si>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</si>
  <si>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</si>
  <si>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</si>
  <si>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</si>
  <si>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</si>
  <si>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</si>
  <si>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</si>
  <si>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</si>
  <si>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</si>
  <si>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</si>
  <si>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</si>
  <si>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</si>
  <si>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</si>
  <si>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</si>
  <si>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</si>
  <si>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</si>
  <si>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</si>
  <si>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</si>
  <si>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</si>
  <si>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</si>
  <si>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</si>
  <si>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</si>
  <si>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</si>
  <si>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</si>
  <si>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</si>
  <si>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</si>
  <si>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</si>
  <si>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</si>
  <si>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</si>
  <si>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</si>
  <si>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</si>
  <si>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</si>
  <si>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</si>
  <si>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</si>
  <si>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</si>
  <si>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</si>
  <si>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</si>
  <si>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</si>
  <si>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</si>
  <si>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</si>
  <si>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</si>
  <si>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</si>
  <si>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</si>
  <si>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</si>
  <si>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</si>
  <si>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</si>
  <si>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</si>
  <si>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</si>
  <si>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</si>
  <si>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</si>
  <si>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</si>
  <si>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</si>
  <si>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</si>
  <si>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</si>
  <si>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</si>
  <si>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</si>
  <si>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</si>
  <si>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</si>
  <si>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</si>
  <si>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</si>
  <si>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</si>
  <si>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</si>
  <si>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</si>
  <si>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</si>
  <si>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</si>
  <si>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</si>
  <si>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</si>
  <si>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</si>
  <si>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</si>
  <si>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</si>
  <si>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</si>
  <si>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</si>
  <si>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</si>
  <si>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</si>
  <si>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</si>
  <si>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</si>
  <si>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</si>
  <si>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</si>
  <si>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</si>
  <si>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</si>
  <si>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</si>
  <si>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</si>
  <si>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</si>
  <si>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</si>
  <si>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</si>
  <si>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</si>
  <si>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</si>
  <si>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</si>
  <si>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</si>
  <si>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</si>
  <si>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</si>
  <si>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</si>
  <si>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</si>
  <si>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</si>
  <si>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</si>
  <si>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</si>
  <si>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</si>
  <si>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</si>
  <si>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</si>
  <si>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</si>
  <si>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</si>
  <si>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</si>
  <si>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</si>
  <si>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</si>
  <si>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</si>
  <si>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</si>
  <si>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</si>
  <si>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</si>
  <si>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</si>
  <si>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</si>
  <si>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</si>
  <si>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</si>
  <si>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</si>
  <si>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</si>
  <si>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</si>
  <si>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</si>
  <si>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</si>
  <si>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</si>
  <si>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</si>
  <si>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</si>
  <si>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</si>
  <si>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</si>
  <si>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</si>
  <si>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</si>
  <si>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</si>
  <si>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</si>
  <si>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</si>
  <si>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</si>
  <si>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</si>
  <si>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</si>
  <si>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</si>
  <si>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</si>
  <si>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</si>
  <si>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</si>
  <si>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</si>
  <si>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</si>
  <si>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</si>
  <si>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</si>
  <si>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</si>
  <si>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</si>
  <si>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</si>
  <si>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</si>
  <si>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</si>
  <si>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</si>
  <si>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</si>
  <si>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</si>
  <si>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</si>
  <si>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</si>
  <si>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</si>
  <si>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</si>
  <si>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</si>
  <si>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</si>
  <si>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</si>
  <si>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</si>
  <si>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</si>
  <si>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</si>
  <si>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</si>
  <si>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</si>
  <si>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</si>
  <si>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</si>
  <si>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</si>
  <si>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</si>
  <si>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</si>
  <si>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</si>
  <si>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</si>
  <si>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</si>
  <si>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</si>
  <si>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</si>
  <si>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</si>
  <si>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</si>
  <si>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</si>
  <si>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</si>
  <si>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</si>
  <si>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</si>
  <si>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</si>
  <si>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</si>
  <si>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</si>
  <si>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</si>
  <si>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</si>
  <si>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</si>
  <si>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</si>
  <si>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</si>
  <si>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</si>
  <si>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</si>
  <si>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</si>
  <si>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</si>
  <si>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</si>
  <si>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</si>
  <si>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</si>
  <si>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</si>
  <si>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</si>
  <si>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</si>
  <si>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</si>
  <si>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</si>
  <si>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</si>
  <si>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</si>
  <si>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</si>
  <si>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</si>
  <si>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</si>
  <si>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</si>
  <si>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</si>
  <si>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</si>
  <si>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</si>
  <si>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</si>
  <si>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</si>
  <si>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</si>
  <si>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</si>
  <si>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</si>
  <si>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</si>
  <si>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</si>
  <si>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</si>
  <si>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</si>
  <si>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</si>
  <si>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</si>
  <si>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</si>
  <si>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</si>
  <si>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</si>
  <si>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</si>
  <si>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</si>
  <si>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</si>
  <si>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</si>
  <si>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</si>
  <si>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</si>
  <si>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</si>
  <si>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</si>
  <si>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</si>
  <si>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</si>
  <si>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</si>
  <si>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</si>
  <si>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</si>
  <si>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</si>
  <si>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</si>
  <si>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</si>
  <si>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</si>
  <si>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</si>
  <si>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</si>
  <si>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</si>
  <si>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</si>
  <si>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</si>
  <si>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</si>
  <si>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</si>
  <si>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</si>
  <si>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</si>
  <si>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</si>
  <si>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</si>
  <si>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</si>
  <si>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</si>
  <si>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</si>
  <si>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</si>
  <si>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</si>
  <si>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</si>
  <si>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</si>
  <si>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</si>
  <si>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</si>
  <si>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</si>
  <si>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</si>
  <si>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</si>
  <si>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</si>
  <si>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</si>
  <si>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</si>
  <si>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</si>
  <si>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</si>
  <si>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</si>
  <si>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</si>
  <si>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</si>
  <si>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</si>
  <si>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</si>
  <si>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</si>
  <si>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</si>
  <si>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</si>
  <si>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</si>
  <si>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</si>
  <si>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</si>
  <si>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</si>
  <si>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</si>
  <si>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</si>
  <si>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</si>
  <si>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</si>
  <si>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</si>
  <si>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</si>
  <si>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</si>
  <si>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</si>
  <si>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</si>
  <si>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</si>
  <si>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</si>
  <si>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</si>
  <si>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</si>
  <si>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</si>
  <si>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</si>
  <si>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</si>
  <si>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</si>
  <si>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</si>
  <si>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</si>
  <si>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</si>
  <si>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</si>
  <si>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</si>
  <si>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</si>
  <si>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</si>
  <si>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</si>
  <si>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</si>
  <si>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</si>
  <si>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</si>
  <si>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</si>
  <si>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</si>
  <si>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</si>
  <si>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</si>
  <si>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</si>
  <si>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</si>
  <si>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</si>
  <si>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</si>
  <si>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</si>
  <si>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</si>
  <si>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</si>
  <si>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</si>
  <si>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</si>
  <si>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</si>
  <si>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</si>
  <si>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</si>
  <si>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</si>
  <si>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</si>
  <si>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</si>
  <si>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</si>
  <si>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</si>
  <si>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</si>
  <si>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</si>
  <si>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</si>
  <si>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</si>
  <si>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</si>
  <si>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</si>
  <si>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</si>
  <si>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</si>
  <si>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</si>
  <si>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</si>
  <si>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</si>
  <si>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</si>
  <si>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</si>
  <si>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</si>
  <si>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</si>
  <si>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</si>
  <si>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</si>
  <si>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</si>
  <si>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</si>
  <si>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</si>
  <si>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</si>
  <si>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</si>
  <si>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</si>
  <si>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</si>
  <si>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</si>
  <si>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</si>
  <si>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</si>
  <si>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</si>
  <si>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</si>
  <si>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</si>
  <si>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</si>
  <si>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</si>
  <si>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</si>
  <si>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</si>
  <si>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</si>
  <si>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</si>
  <si>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</si>
  <si>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</si>
  <si>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</si>
  <si>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</si>
  <si>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</si>
  <si>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</si>
  <si>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</si>
  <si>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</si>
  <si>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</si>
  <si>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</si>
  <si>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</si>
  <si>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</si>
  <si>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</si>
  <si>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</si>
  <si>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</si>
  <si>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</si>
  <si>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</si>
  <si>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</si>
  <si>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</si>
  <si>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</si>
  <si>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</si>
  <si>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</si>
  <si>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</si>
  <si>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</si>
  <si>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</si>
  <si>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</si>
  <si>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</si>
  <si>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</si>
  <si>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</si>
  <si>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</si>
  <si>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</si>
  <si>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</si>
  <si>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</si>
  <si>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</si>
  <si>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</si>
  <si>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</si>
  <si>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</si>
  <si>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</si>
  <si>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</si>
  <si>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</si>
  <si>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</si>
  <si>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</si>
  <si>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</si>
  <si>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</si>
  <si>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</si>
  <si>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</si>
  <si>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</si>
  <si>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</si>
  <si>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</si>
  <si>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</si>
  <si>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</si>
  <si>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</si>
  <si>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</si>
  <si>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</si>
  <si>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</si>
  <si>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</si>
  <si>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</si>
  <si>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</si>
  <si>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</si>
  <si>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</si>
  <si>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</si>
  <si>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</si>
  <si>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</si>
  <si>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</si>
  <si>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</si>
  <si>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</si>
  <si>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</si>
  <si>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</si>
  <si>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</si>
  <si>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</si>
  <si>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</si>
  <si>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</si>
  <si>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</si>
  <si>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</si>
  <si>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</si>
  <si>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</si>
  <si>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</si>
  <si>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</si>
  <si>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</si>
  <si>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</si>
  <si>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</si>
  <si>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</si>
  <si>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</si>
  <si>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</si>
  <si>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</si>
  <si>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</si>
  <si>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</si>
  <si>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</si>
  <si>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</si>
  <si>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</si>
  <si>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</si>
  <si>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</si>
  <si>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</si>
  <si>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</si>
  <si>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</si>
  <si>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</si>
  <si>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</si>
  <si>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</si>
  <si>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</si>
  <si>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</si>
  <si>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</si>
  <si>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</si>
  <si>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</si>
  <si>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</si>
  <si>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</si>
  <si>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</si>
  <si>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</si>
  <si>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</si>
  <si>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</si>
  <si>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</si>
  <si>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</si>
  <si>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</si>
  <si>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</si>
  <si>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</si>
  <si>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</si>
  <si>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</si>
  <si>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</si>
  <si>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</si>
  <si>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</si>
  <si>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</si>
  <si>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</si>
  <si>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</si>
  <si>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</si>
  <si>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</si>
  <si>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</si>
  <si>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</si>
  <si>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</si>
  <si>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</si>
  <si>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</si>
  <si>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</si>
  <si>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</si>
  <si>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</si>
  <si>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</si>
  <si>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</si>
  <si>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</si>
  <si>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</si>
  <si>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</si>
  <si>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</si>
  <si>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</si>
  <si>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</si>
  <si>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</si>
  <si>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</si>
  <si>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</si>
  <si>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</si>
  <si>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</si>
  <si>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</si>
  <si>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</si>
  <si>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</si>
  <si>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</si>
  <si>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</si>
  <si>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</si>
  <si>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</si>
  <si>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</si>
  <si>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</si>
  <si>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</si>
  <si>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</si>
  <si>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</si>
  <si>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</si>
  <si>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</si>
  <si>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</si>
  <si>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</si>
  <si>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</si>
  <si>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</si>
  <si>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</si>
  <si>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</si>
  <si>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</si>
  <si>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</si>
  <si>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</si>
  <si>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</si>
  <si>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</si>
  <si>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</si>
  <si>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</si>
  <si>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</si>
  <si>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</si>
  <si>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</si>
  <si>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</si>
  <si>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</si>
  <si>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</si>
  <si>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</si>
  <si>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</si>
  <si>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</si>
  <si>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</si>
  <si>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</si>
  <si>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</si>
  <si>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</si>
  <si>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</si>
  <si>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</si>
  <si>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</si>
  <si>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</si>
  <si>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</si>
  <si>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</si>
  <si>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</si>
  <si>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</si>
  <si>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</si>
  <si>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</si>
  <si>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</si>
  <si>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</si>
  <si>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</si>
  <si>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</si>
  <si>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</si>
  <si>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</si>
  <si>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</si>
  <si>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</si>
  <si>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</si>
  <si>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</si>
  <si>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</si>
  <si>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</si>
  <si>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</si>
  <si>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</si>
  <si>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</si>
  <si>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</si>
  <si>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</si>
  <si>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</si>
  <si>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</si>
  <si>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</si>
  <si>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</si>
  <si>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</si>
  <si>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</si>
  <si>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</si>
  <si>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</si>
  <si>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</si>
  <si>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</si>
  <si>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</si>
  <si>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</si>
  <si>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</si>
  <si>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</si>
  <si>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</si>
  <si>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</si>
  <si>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</si>
  <si>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</si>
  <si>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</si>
  <si>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</si>
  <si>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</si>
  <si>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</si>
  <si>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</si>
  <si>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</si>
  <si>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</si>
  <si>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</si>
  <si>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</si>
  <si>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</si>
  <si>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</si>
  <si>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</si>
  <si>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</si>
  <si>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</si>
  <si>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</si>
  <si>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</si>
  <si>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</si>
  <si>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</si>
  <si>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</si>
  <si>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</si>
  <si>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</si>
  <si>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</si>
  <si>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</si>
  <si>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</si>
  <si>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</si>
  <si>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</si>
  <si>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</si>
  <si>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</si>
  <si>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</si>
  <si>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</si>
  <si>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</si>
  <si>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</si>
  <si>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</si>
  <si>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</si>
  <si>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</si>
  <si>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</si>
  <si>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</si>
  <si>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</si>
  <si>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</si>
  <si>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</si>
  <si>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</si>
  <si>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</si>
  <si>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</si>
  <si>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</si>
  <si>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</si>
  <si>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</si>
  <si>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</si>
  <si>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</si>
  <si>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</si>
  <si>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</si>
  <si>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</si>
  <si>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</si>
  <si>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</si>
  <si>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</si>
  <si>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</si>
  <si>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</si>
  <si>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</si>
  <si>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</si>
  <si>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</si>
  <si>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</si>
  <si>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</si>
  <si>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</si>
  <si>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</si>
  <si>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</si>
  <si>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</si>
  <si>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</si>
  <si>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</si>
  <si>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</si>
  <si>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</si>
  <si>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</si>
  <si>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</si>
  <si>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</si>
  <si>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</si>
  <si>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</si>
  <si>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</si>
  <si>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</si>
  <si>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</si>
  <si>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</si>
  <si>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</si>
  <si>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</si>
  <si>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</si>
  <si>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</si>
  <si>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</si>
  <si>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</si>
  <si>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</si>
  <si>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</si>
  <si>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</si>
  <si>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</si>
  <si>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</si>
  <si>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</si>
  <si>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</si>
  <si>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</si>
  <si>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</si>
  <si>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</si>
  <si>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</si>
  <si>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</si>
  <si>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</si>
  <si>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</si>
  <si>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</si>
  <si>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</si>
  <si>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</si>
  <si>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</si>
  <si>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</si>
  <si>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</si>
  <si>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</si>
  <si>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</si>
  <si>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</si>
  <si>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</si>
  <si>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</si>
  <si>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</si>
  <si>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</si>
  <si>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</si>
  <si>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</si>
  <si>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</si>
  <si>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</si>
  <si>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</si>
  <si>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</si>
  <si>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</si>
  <si>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</si>
  <si>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</si>
  <si>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</si>
  <si>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</si>
  <si>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</si>
  <si>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</si>
  <si>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</si>
  <si>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</si>
  <si>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</si>
  <si>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</si>
  <si>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</si>
  <si>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</si>
  <si>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</si>
  <si>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</si>
  <si>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</si>
  <si>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</si>
  <si>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</si>
  <si>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</si>
  <si>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</si>
  <si>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</si>
  <si>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</si>
  <si>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</si>
  <si>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</si>
  <si>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</si>
  <si>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</si>
  <si>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</si>
  <si>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</si>
  <si>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</si>
  <si>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</si>
  <si>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</si>
  <si>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</si>
  <si>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</si>
  <si>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</si>
  <si>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</si>
  <si>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</si>
  <si>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</si>
  <si>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</si>
  <si>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</si>
  <si>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</si>
  <si>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</si>
  <si>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</si>
  <si>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</si>
  <si>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</si>
  <si>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</si>
  <si>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</si>
  <si>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</si>
  <si>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</si>
  <si>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</si>
  <si>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</si>
  <si>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</si>
  <si>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</si>
  <si>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</si>
  <si>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</si>
  <si>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</si>
  <si>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</si>
  <si>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</si>
  <si>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</si>
  <si>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</si>
  <si>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</si>
  <si>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</si>
  <si>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</si>
  <si>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</si>
  <si>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</si>
  <si>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</si>
  <si>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</si>
  <si>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</si>
  <si>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</si>
  <si>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</si>
  <si>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</si>
  <si>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</si>
  <si>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</si>
  <si>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</si>
  <si>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</si>
  <si>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</si>
  <si>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</si>
  <si>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</si>
  <si>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</si>
  <si>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</si>
  <si>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</si>
  <si>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</si>
  <si>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</si>
  <si>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</si>
  <si>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</si>
  <si>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</si>
  <si>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</si>
  <si>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</si>
  <si>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</si>
  <si>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</si>
  <si>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</si>
  <si>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</si>
  <si>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</si>
  <si>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</si>
  <si>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</si>
  <si>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</si>
  <si>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</si>
  <si>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</si>
  <si>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</si>
  <si>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</si>
  <si>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</si>
  <si>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</si>
  <si>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</si>
  <si>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</si>
  <si>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</si>
  <si>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</si>
  <si>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</si>
  <si>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</si>
  <si>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</si>
  <si>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</si>
  <si>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</si>
  <si>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</si>
  <si>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</si>
  <si>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</si>
  <si>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</si>
  <si>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</si>
  <si>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</si>
  <si>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</si>
  <si>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</si>
  <si>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</si>
  <si>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</si>
  <si>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</si>
  <si>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</si>
  <si>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</si>
  <si>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</si>
  <si>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</si>
  <si>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</si>
  <si>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</si>
  <si>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</si>
  <si>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</si>
  <si>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</si>
  <si>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</si>
  <si>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</si>
  <si>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</si>
  <si>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</si>
  <si>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</si>
  <si>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</si>
  <si>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</si>
  <si>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</si>
  <si>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</si>
  <si>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</si>
  <si>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</si>
  <si>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</si>
  <si>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</si>
  <si>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</si>
  <si>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</si>
  <si>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</si>
  <si>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</si>
  <si>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</si>
  <si>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</si>
  <si>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</si>
  <si>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</si>
  <si>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</si>
  <si>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</si>
  <si>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</si>
  <si>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</si>
  <si>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</si>
  <si>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</si>
  <si>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</si>
  <si>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</si>
  <si>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</si>
  <si>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</si>
  <si>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</si>
  <si>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</si>
  <si>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</si>
  <si>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</si>
  <si>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</si>
  <si>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</si>
  <si>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</si>
  <si>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</si>
  <si>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</si>
  <si>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</si>
  <si>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</si>
  <si>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</si>
  <si>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</si>
  <si>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</si>
  <si>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</si>
  <si>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</si>
  <si>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</si>
  <si>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</si>
  <si>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</si>
  <si>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</si>
  <si>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</si>
  <si>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</si>
  <si>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</si>
  <si>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</si>
  <si>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</si>
  <si>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</si>
  <si>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</si>
  <si>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</si>
  <si>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</si>
  <si>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</si>
  <si>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</si>
  <si>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</si>
  <si>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</si>
  <si>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</si>
  <si>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</si>
  <si>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</si>
  <si>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</si>
  <si>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</si>
  <si>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</si>
  <si>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</si>
  <si>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</si>
  <si>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</si>
  <si>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</si>
  <si>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</si>
  <si>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</si>
  <si>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</si>
  <si>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</si>
  <si>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</si>
  <si>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</si>
  <si>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</si>
  <si>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</si>
  <si>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</si>
  <si>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</si>
  <si>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</si>
  <si>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</si>
  <si>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</si>
  <si>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</si>
  <si>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</si>
  <si>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</si>
  <si>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</si>
  <si>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</si>
  <si>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</si>
  <si>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</si>
  <si>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</si>
  <si>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</si>
  <si>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</si>
  <si>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</si>
  <si>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</si>
  <si>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</si>
  <si>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</si>
  <si>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</si>
  <si>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</si>
  <si>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</si>
  <si>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</si>
  <si>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</si>
  <si>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</si>
  <si>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</si>
  <si>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</si>
  <si>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</si>
  <si>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</si>
  <si>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</si>
  <si>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</si>
  <si>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</si>
  <si>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</si>
  <si>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</si>
  <si>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</si>
  <si>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</si>
  <si>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</si>
  <si>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</si>
  <si>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</si>
  <si>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</si>
  <si>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</si>
  <si>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</si>
  <si>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</si>
  <si>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</si>
  <si>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</si>
  <si>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</si>
  <si>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</si>
  <si>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</si>
  <si>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</si>
  <si>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</si>
  <si>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</si>
  <si>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</si>
  <si>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</si>
  <si>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</si>
  <si>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</si>
  <si>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</si>
  <si>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</si>
  <si>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</si>
  <si>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</si>
  <si>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</si>
  <si>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</si>
  <si>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</si>
  <si>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</si>
  <si>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</si>
  <si>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</si>
  <si>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</si>
  <si>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</si>
  <si>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</si>
  <si>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</si>
  <si>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</si>
  <si>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</si>
  <si>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</si>
  <si>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</si>
  <si>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</si>
  <si>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</si>
  <si>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</si>
  <si>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</si>
  <si>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</si>
  <si>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</si>
  <si>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</si>
  <si>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</si>
  <si>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</si>
  <si>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</si>
  <si>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</si>
  <si>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</si>
  <si>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</si>
  <si>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</si>
  <si>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</si>
  <si>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</si>
  <si>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</si>
  <si>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</si>
  <si>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</si>
  <si>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</si>
  <si>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</si>
  <si>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</si>
  <si>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</si>
  <si>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</si>
  <si>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</si>
  <si>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</si>
  <si>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</si>
  <si>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</si>
  <si>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</si>
  <si>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</si>
  <si>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</si>
  <si>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</si>
  <si>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</si>
  <si>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</si>
  <si>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</si>
  <si>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</si>
  <si>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</si>
  <si>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</si>
  <si>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</si>
  <si>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</si>
  <si>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</si>
  <si>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</si>
  <si>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</si>
  <si>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</si>
  <si>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</si>
  <si>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</si>
  <si>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</si>
  <si>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</si>
  <si>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</si>
  <si>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</si>
  <si>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</si>
  <si>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</si>
  <si>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</si>
  <si>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</si>
  <si>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</si>
  <si>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</si>
  <si>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</si>
  <si>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</si>
  <si>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</si>
  <si>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</si>
  <si>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</si>
  <si>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</si>
  <si>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</si>
  <si>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</si>
  <si>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</si>
  <si>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</si>
  <si>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</si>
  <si>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</si>
  <si>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</si>
  <si>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</si>
  <si>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</si>
  <si>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</si>
  <si>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</si>
  <si>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</si>
  <si>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</si>
  <si>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</si>
  <si>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</si>
  <si>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</si>
  <si>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</si>
  <si>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</si>
  <si>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</si>
  <si>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</si>
  <si>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</si>
  <si>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</si>
  <si>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</si>
  <si>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</si>
  <si>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</si>
  <si>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</si>
  <si>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</si>
  <si>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</si>
  <si>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</si>
  <si>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</si>
  <si>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</si>
  <si>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</si>
  <si>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</si>
  <si>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</si>
  <si>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</si>
  <si>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</si>
  <si>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</si>
  <si>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</si>
  <si>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</si>
  <si>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</si>
  <si>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</si>
  <si>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</si>
  <si>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</si>
  <si>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</si>
  <si>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</si>
  <si>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</si>
  <si>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</si>
  <si>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</si>
  <si>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</si>
  <si>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</si>
  <si>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</si>
  <si>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</si>
  <si>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</si>
  <si>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</si>
  <si>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</si>
  <si>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</si>
  <si>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</si>
  <si>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</si>
  <si>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</si>
  <si>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</si>
  <si>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</si>
  <si>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</si>
  <si>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</si>
  <si>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</si>
  <si>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</si>
  <si>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</si>
  <si>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</si>
  <si>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</si>
  <si>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</si>
  <si>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</si>
  <si>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</si>
  <si>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</si>
  <si>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</si>
  <si>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</si>
  <si>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</si>
  <si>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</si>
  <si>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</si>
  <si>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</si>
  <si>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</si>
  <si>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</si>
  <si>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</si>
  <si>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</si>
  <si>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</si>
  <si>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</si>
  <si>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</si>
  <si>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</si>
  <si>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</si>
  <si>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</si>
  <si>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</si>
  <si>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</si>
  <si>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</si>
  <si>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</si>
  <si>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</si>
  <si>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</si>
  <si>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</si>
  <si>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</si>
  <si>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</si>
  <si>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</si>
  <si>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</si>
  <si>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</si>
  <si>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</si>
  <si>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</si>
  <si>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</si>
  <si>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</si>
  <si>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</si>
  <si>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</si>
  <si>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</si>
  <si>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</si>
  <si>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</si>
  <si>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</si>
  <si>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</si>
  <si>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</si>
  <si>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</si>
  <si>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</si>
  <si>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</si>
  <si>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</si>
  <si>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</si>
  <si>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</si>
  <si>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</si>
  <si>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</si>
  <si>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</si>
  <si>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</si>
  <si>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</si>
  <si>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</si>
  <si>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</si>
  <si>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</si>
  <si>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</si>
  <si>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</si>
  <si>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</si>
  <si>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</si>
  <si>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</si>
  <si>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</si>
  <si>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</si>
  <si>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</si>
  <si>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</si>
  <si>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</si>
  <si>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</si>
  <si>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</si>
  <si>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</si>
  <si>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</si>
  <si>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</si>
  <si>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</si>
  <si>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</si>
  <si>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</si>
  <si>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</si>
  <si>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</si>
  <si>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</si>
  <si>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</si>
  <si>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</si>
  <si>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</si>
  <si>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</si>
  <si>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</si>
  <si>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</si>
  <si>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</si>
  <si>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</si>
  <si>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</si>
  <si>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</si>
  <si>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</si>
  <si>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</si>
  <si>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</si>
  <si>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</si>
  <si>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</si>
  <si>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</si>
  <si>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</si>
  <si>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</si>
  <si>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</si>
  <si>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</si>
  <si>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</si>
  <si>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</si>
  <si>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</si>
  <si>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</si>
  <si>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</si>
  <si>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</si>
  <si>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</si>
  <si>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</si>
  <si>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</si>
  <si>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</si>
  <si>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</si>
  <si>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</si>
  <si>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</si>
  <si>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</si>
  <si>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</si>
  <si>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</si>
  <si>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</si>
  <si>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</si>
  <si>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</si>
  <si>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</si>
  <si>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</si>
  <si>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</si>
  <si>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</si>
  <si>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</si>
  <si>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</si>
  <si>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</si>
  <si>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</si>
  <si>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</si>
  <si>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</si>
  <si>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</si>
  <si>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</si>
  <si>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</si>
  <si>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</si>
  <si>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</si>
  <si>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</si>
  <si>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</si>
  <si>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</si>
  <si>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</si>
  <si>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</si>
  <si>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</si>
  <si>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</si>
  <si>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</si>
  <si>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</si>
  <si>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</si>
  <si>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</si>
  <si>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</si>
  <si>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</si>
  <si>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</si>
  <si>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</si>
  <si>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</si>
  <si>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</si>
  <si>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</si>
  <si>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</si>
  <si>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</si>
  <si>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</si>
  <si>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</si>
  <si>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</si>
  <si>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</si>
  <si>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</si>
  <si>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</si>
  <si>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</si>
  <si>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</si>
  <si>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</si>
  <si>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</si>
  <si>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</si>
  <si>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</si>
  <si>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</si>
  <si>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</si>
  <si>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</si>
  <si>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</si>
  <si>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</si>
  <si>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</si>
  <si>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</si>
  <si>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</si>
  <si>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</si>
  <si>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</si>
  <si>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</si>
  <si>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</si>
  <si>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</si>
  <si>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</si>
  <si>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</si>
  <si>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</si>
  <si>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</si>
  <si>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</si>
  <si>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</si>
  <si>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</si>
  <si>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</si>
  <si>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</si>
  <si>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</si>
  <si>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</si>
  <si>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</si>
  <si>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</si>
  <si>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</si>
  <si>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</si>
  <si>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</si>
  <si>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</si>
  <si>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</si>
  <si>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</si>
  <si>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</si>
  <si>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</si>
  <si>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</si>
  <si>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</si>
  <si>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</si>
  <si>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</si>
  <si>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</si>
  <si>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</si>
  <si>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</si>
  <si>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</si>
  <si>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</si>
  <si>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</si>
  <si>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</si>
  <si>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</si>
  <si>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</si>
  <si>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</si>
  <si>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</si>
  <si>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</si>
  <si>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</si>
  <si>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</si>
  <si>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</si>
  <si>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</si>
  <si>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</si>
  <si>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</si>
  <si>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</si>
  <si>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</si>
  <si>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</si>
  <si>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</si>
  <si>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</si>
  <si>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</si>
  <si>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</si>
  <si>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</si>
  <si>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</si>
  <si>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</si>
  <si>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</si>
  <si>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</si>
  <si>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</si>
  <si>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</si>
  <si>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</si>
  <si>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</si>
  <si>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</si>
  <si>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</si>
  <si>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</si>
  <si>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</si>
  <si>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</si>
  <si>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</si>
  <si>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</si>
  <si>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</si>
  <si>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</si>
  <si>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</si>
  <si>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</si>
  <si>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</si>
  <si>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</si>
  <si>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</si>
  <si>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</si>
  <si>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</si>
  <si>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</si>
  <si>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</si>
  <si>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</si>
  <si>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</si>
  <si>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</si>
  <si>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</si>
  <si>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</si>
  <si>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</si>
  <si>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</si>
  <si>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</si>
  <si>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</si>
  <si>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</si>
  <si>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</si>
  <si>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</si>
  <si>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</si>
  <si>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</si>
  <si>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</si>
  <si>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</si>
  <si>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</si>
  <si>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</si>
  <si>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</si>
  <si>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</si>
  <si>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</si>
  <si>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</si>
  <si>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</si>
  <si>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</si>
  <si>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</si>
  <si>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</si>
  <si>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</si>
  <si>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</si>
  <si>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</si>
  <si>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</si>
  <si>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</si>
  <si>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</si>
  <si>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</si>
  <si>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</si>
  <si>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</si>
  <si>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</si>
  <si>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</si>
  <si>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</si>
  <si>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</si>
  <si>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</si>
  <si>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</si>
  <si>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</si>
  <si>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</si>
  <si>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</si>
  <si>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</si>
  <si>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</si>
  <si>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</si>
  <si>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</si>
  <si>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</si>
  <si>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</si>
  <si>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</si>
  <si>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</si>
  <si>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</si>
  <si>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</si>
  <si>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</si>
  <si>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</si>
  <si>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</si>
  <si>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</si>
  <si>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</si>
  <si>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</si>
  <si>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</si>
  <si>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</si>
  <si>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</si>
  <si>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</si>
  <si>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</si>
  <si>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</si>
  <si>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</si>
  <si>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</si>
  <si>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</si>
  <si>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</si>
  <si>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</si>
  <si>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</si>
  <si>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</si>
  <si>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</si>
  <si>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</si>
  <si>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</si>
  <si>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</si>
  <si>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</si>
  <si>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</si>
  <si>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</si>
  <si>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</si>
  <si>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</si>
  <si>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</si>
  <si>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</si>
  <si>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</si>
  <si>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</si>
  <si>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</si>
  <si>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</si>
  <si>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</si>
  <si>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</si>
  <si>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</si>
  <si>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</si>
  <si>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</si>
  <si>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</si>
  <si>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</si>
  <si>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</si>
  <si>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</si>
  <si>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</si>
  <si>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</si>
  <si>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</si>
  <si>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</si>
  <si>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</si>
  <si>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</si>
  <si>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</si>
  <si>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</si>
  <si>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</si>
  <si>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</si>
  <si>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</si>
  <si>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</si>
  <si>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</si>
  <si>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</si>
  <si>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</si>
  <si>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</si>
  <si>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</si>
  <si>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</si>
  <si>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</si>
  <si>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</si>
  <si>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</si>
  <si>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</si>
  <si>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</si>
  <si>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</si>
  <si>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</si>
  <si>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</si>
  <si>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</si>
  <si>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</si>
  <si>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</si>
  <si>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</si>
  <si>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</si>
  <si>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</si>
  <si>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</si>
  <si>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</si>
  <si>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</si>
  <si>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</si>
  <si>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</si>
  <si>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</si>
  <si>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</si>
  <si>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</si>
  <si>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</si>
  <si>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</si>
  <si>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</si>
  <si>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</si>
  <si>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</si>
  <si>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</si>
  <si>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</si>
  <si>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</si>
  <si>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</si>
  <si>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</si>
  <si>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</si>
  <si>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</si>
  <si>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</si>
  <si>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</si>
  <si>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</si>
  <si>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</si>
  <si>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</si>
  <si>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</si>
  <si>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</si>
  <si>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</si>
  <si>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</si>
  <si>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</si>
  <si>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</si>
  <si>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</si>
  <si>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</si>
  <si>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</si>
  <si>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</si>
  <si>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</si>
  <si>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</si>
  <si>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</si>
  <si>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</si>
  <si>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</si>
  <si>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</si>
  <si>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</si>
  <si>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</si>
  <si>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</si>
  <si>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</si>
  <si>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</si>
  <si>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</si>
  <si>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</si>
  <si>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</si>
  <si>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</si>
  <si>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</si>
  <si>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</si>
  <si>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</si>
  <si>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</si>
  <si>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</si>
  <si>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</si>
  <si>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</si>
  <si>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</si>
  <si>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</si>
  <si>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</si>
  <si>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</si>
  <si>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</si>
  <si>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</si>
  <si>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</si>
  <si>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</si>
  <si>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</si>
  <si>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</si>
  <si>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</si>
  <si>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</si>
  <si>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</si>
  <si>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</si>
  <si>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</si>
  <si>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</si>
  <si>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</si>
  <si>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</si>
  <si>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</si>
  <si>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</si>
  <si>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</si>
  <si>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</si>
  <si>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</si>
  <si>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</si>
  <si>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</si>
  <si>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</si>
  <si>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</si>
  <si>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</si>
  <si>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</si>
  <si>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</si>
  <si>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</si>
  <si>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</si>
  <si>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</si>
  <si>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</si>
  <si>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</si>
  <si>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</si>
  <si>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</si>
  <si>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</si>
  <si>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</si>
  <si>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</si>
  <si>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</si>
  <si>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</si>
  <si>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</si>
  <si>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</si>
  <si>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</si>
  <si>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</si>
  <si>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</si>
  <si>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</si>
  <si>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</si>
  <si>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</si>
  <si>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</si>
  <si>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</si>
  <si>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</si>
  <si>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</si>
  <si>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</si>
  <si>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</si>
  <si>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</si>
  <si>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</si>
  <si>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</si>
  <si>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</si>
  <si>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</si>
  <si>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</si>
  <si>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</si>
  <si>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</si>
  <si>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</si>
  <si>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</si>
  <si>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</si>
  <si>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</si>
  <si>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</si>
  <si>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</si>
  <si>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</si>
  <si>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</si>
  <si>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</si>
  <si>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</si>
  <si>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</si>
  <si>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</si>
  <si>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</si>
  <si>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</si>
  <si>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</si>
  <si>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</si>
  <si>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</si>
  <si>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</si>
  <si>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</si>
  <si>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</si>
  <si>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</si>
  <si>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</si>
  <si>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</si>
  <si>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</si>
  <si>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</si>
  <si>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</si>
  <si>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</si>
  <si>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</si>
  <si>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</si>
  <si>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</si>
  <si>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</si>
  <si>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</si>
  <si>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</si>
  <si>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</si>
  <si>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</si>
  <si>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</si>
  <si>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</si>
  <si>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</si>
  <si>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</si>
  <si>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</si>
  <si>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</si>
  <si>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</si>
  <si>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</si>
  <si>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</si>
  <si>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</si>
  <si>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</si>
  <si>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</si>
  <si>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</si>
  <si>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</si>
  <si>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</si>
  <si>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</si>
  <si>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</si>
  <si>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</si>
  <si>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</si>
  <si>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</si>
  <si>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</si>
  <si>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</si>
  <si>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</si>
  <si>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</si>
  <si>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</si>
  <si>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</si>
  <si>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</si>
  <si>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</si>
  <si>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</si>
  <si>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</si>
  <si>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</si>
  <si>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</si>
  <si>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</si>
  <si>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</si>
  <si>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</si>
  <si>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</si>
  <si>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</si>
  <si>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</si>
  <si>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</si>
  <si>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</si>
  <si>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</si>
  <si>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</si>
  <si>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</si>
  <si>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</si>
  <si>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</si>
  <si>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</si>
  <si>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</si>
  <si>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</si>
  <si>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</si>
  <si>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</si>
  <si>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</si>
  <si>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</si>
  <si>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</si>
  <si>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</si>
  <si>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</si>
  <si>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</si>
  <si>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</si>
  <si>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</si>
  <si>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</si>
  <si>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</si>
  <si>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</si>
  <si>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</si>
  <si>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</si>
  <si>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</si>
  <si>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</si>
  <si>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</si>
  <si>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</si>
  <si>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</si>
  <si>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</si>
  <si>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</si>
  <si>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</si>
  <si>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</si>
  <si>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</si>
  <si>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</si>
  <si>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</si>
  <si>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</si>
  <si>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</si>
  <si>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</si>
  <si>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</si>
  <si>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</si>
  <si>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</si>
  <si>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</si>
  <si>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</si>
  <si>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</si>
  <si>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</si>
  <si>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</si>
  <si>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</si>
  <si>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</si>
  <si>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</si>
  <si>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</si>
  <si>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</si>
  <si>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</si>
  <si>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</si>
  <si>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</si>
  <si>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</si>
  <si>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</si>
  <si>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</si>
  <si>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</si>
  <si>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</si>
  <si>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</si>
  <si>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</si>
  <si>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</si>
  <si>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</si>
  <si>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</si>
  <si>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</si>
  <si>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</si>
  <si>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</si>
  <si>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</si>
  <si>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</si>
  <si>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</si>
  <si>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</si>
  <si>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</si>
  <si>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</si>
  <si>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</si>
  <si>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</si>
  <si>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</si>
  <si>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</si>
  <si>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</si>
  <si>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</si>
  <si>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</si>
  <si>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</si>
  <si>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</si>
  <si>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</si>
  <si>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</si>
  <si>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</si>
  <si>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</si>
  <si>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</si>
  <si>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</si>
  <si>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</si>
  <si>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</si>
  <si>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</si>
  <si>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</si>
  <si>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</si>
  <si>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</si>
  <si>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</si>
  <si>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</si>
  <si>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</si>
  <si>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</si>
  <si>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</si>
  <si>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</si>
  <si>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</si>
  <si>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</si>
  <si>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</si>
  <si>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</si>
  <si>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</si>
  <si>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</si>
  <si>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</si>
  <si>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</si>
  <si>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</si>
  <si>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</si>
  <si>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</si>
  <si>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</si>
  <si>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</si>
  <si>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</si>
  <si>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</si>
  <si>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</si>
  <si>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</si>
  <si>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</si>
  <si>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</si>
  <si>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</si>
  <si>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</si>
  <si>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</si>
  <si>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</si>
  <si>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</si>
  <si>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</si>
  <si>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</si>
  <si>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</si>
  <si>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</si>
  <si>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</si>
  <si>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</si>
  <si>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</si>
  <si>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</si>
  <si>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</si>
  <si>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</si>
  <si>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</si>
  <si>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</si>
  <si>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</si>
  <si>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</si>
  <si>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</si>
  <si>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</si>
  <si>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</si>
  <si>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</si>
  <si>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</si>
  <si>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</si>
  <si>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</si>
  <si>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</si>
  <si>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</si>
  <si>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</si>
  <si>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</si>
  <si>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</si>
  <si>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</si>
  <si>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</si>
  <si>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</si>
  <si>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</si>
  <si>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</si>
  <si>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</si>
  <si>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</si>
  <si>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</si>
  <si>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</si>
  <si>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</si>
  <si>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</si>
  <si>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</si>
  <si>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</si>
  <si>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</si>
  <si>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</si>
  <si>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</si>
  <si>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</si>
  <si>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</si>
  <si>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</si>
  <si>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</si>
  <si>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</si>
  <si>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</si>
  <si>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</si>
  <si>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</si>
  <si>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</si>
  <si>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</si>
  <si>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</si>
  <si>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</si>
  <si>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</si>
  <si>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</si>
  <si>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</si>
  <si>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</si>
  <si>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</si>
  <si>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</si>
  <si>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</si>
  <si>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</si>
  <si>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</si>
  <si>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</si>
  <si>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</si>
  <si>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</si>
  <si>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</si>
  <si>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</si>
  <si>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</si>
  <si>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</si>
  <si>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</si>
  <si>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</si>
  <si>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</si>
  <si>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</si>
  <si>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</si>
  <si>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</si>
  <si>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</si>
  <si>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</si>
  <si>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</si>
  <si>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</si>
  <si>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</si>
  <si>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</si>
  <si>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</si>
  <si>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</si>
  <si>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</si>
  <si>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</si>
  <si>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</si>
  <si>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</si>
  <si>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</si>
  <si>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</si>
  <si>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</si>
  <si>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</si>
  <si>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</si>
  <si>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</si>
  <si>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</si>
  <si>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</si>
  <si>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</si>
  <si>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</si>
  <si>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</si>
  <si>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</si>
  <si>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</si>
  <si>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</si>
  <si>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</si>
  <si>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</si>
  <si>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</si>
  <si>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</si>
  <si>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</si>
  <si>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</si>
  <si>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</si>
  <si>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</si>
  <si>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</si>
  <si>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</si>
  <si>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</si>
  <si>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</si>
  <si>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</si>
  <si>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</si>
  <si>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</si>
  <si>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</si>
  <si>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</si>
  <si>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</si>
  <si>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</si>
  <si>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</si>
  <si>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</si>
  <si>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</si>
  <si>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</si>
  <si>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</si>
  <si>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</si>
  <si>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</si>
  <si>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</si>
  <si>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</si>
  <si>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</si>
  <si>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</si>
  <si>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</si>
  <si>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</si>
  <si>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</si>
  <si>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</si>
  <si>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</si>
  <si>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</si>
  <si>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</si>
  <si>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</si>
  <si>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</si>
  <si>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</si>
  <si>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</si>
  <si>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</si>
  <si>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</si>
  <si>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</si>
  <si>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</si>
  <si>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</si>
  <si>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</si>
  <si>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</si>
  <si>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</si>
  <si>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</si>
  <si>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</si>
  <si>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</si>
  <si>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</si>
  <si>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</si>
  <si>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</si>
  <si>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</si>
  <si>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</si>
  <si>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</si>
  <si>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</si>
  <si>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</si>
  <si>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</si>
  <si>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</si>
  <si>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</si>
  <si>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</si>
  <si>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</si>
  <si>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</si>
  <si>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</si>
  <si>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</si>
  <si>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</si>
  <si>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</si>
  <si>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</si>
  <si>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</si>
  <si>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</si>
  <si>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</si>
  <si>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</si>
  <si>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</si>
  <si>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</si>
  <si>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</si>
  <si>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</si>
  <si>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</si>
  <si>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</si>
  <si>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</si>
  <si>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</si>
  <si>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</si>
  <si>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</si>
  <si>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</si>
  <si>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</si>
  <si>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</si>
  <si>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</si>
  <si>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</si>
  <si>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</si>
  <si>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</si>
  <si>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</si>
  <si>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</si>
  <si>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</si>
  <si>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</si>
  <si>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</si>
  <si>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</si>
  <si>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</si>
  <si>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</si>
  <si>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</si>
  <si>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</si>
  <si>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</si>
  <si>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</si>
  <si>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</si>
  <si>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</si>
  <si>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</si>
  <si>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</si>
  <si>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</si>
  <si>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</si>
  <si>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</si>
  <si>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</si>
  <si>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</si>
  <si>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</si>
  <si>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</si>
  <si>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</si>
  <si>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</si>
  <si>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</si>
  <si>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</si>
  <si>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</si>
  <si>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</si>
  <si>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</si>
  <si>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</si>
  <si>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</si>
  <si>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</si>
  <si>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</si>
  <si>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</si>
  <si>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</si>
  <si>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</si>
  <si>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</si>
  <si>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</si>
  <si>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</si>
  <si>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</si>
  <si>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</si>
  <si>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</si>
  <si>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</si>
  <si>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</si>
  <si>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</si>
  <si>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</si>
  <si>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</si>
  <si>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</si>
  <si>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</si>
  <si>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</si>
  <si>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</si>
  <si>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</si>
  <si>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</si>
  <si>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</si>
  <si>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</si>
  <si>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</si>
  <si>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</si>
  <si>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</si>
  <si>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</si>
  <si>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</si>
  <si>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</si>
  <si>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</si>
  <si>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</si>
  <si>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</si>
  <si>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</si>
  <si>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</si>
  <si>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</si>
  <si>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</si>
  <si>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</si>
  <si>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</si>
  <si>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</si>
  <si>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</si>
  <si>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</si>
  <si>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</si>
  <si>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</si>
  <si>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</si>
  <si>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</si>
  <si>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</si>
  <si>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</si>
  <si>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</si>
  <si>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</si>
  <si>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</si>
  <si>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</si>
  <si>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</si>
  <si>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</si>
  <si>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</si>
  <si>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</si>
  <si>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</si>
  <si>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</si>
  <si>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</si>
  <si>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</si>
  <si>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</si>
  <si>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</si>
  <si>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</si>
  <si>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</si>
  <si>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</si>
  <si>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</si>
  <si>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</si>
  <si>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</si>
  <si>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</si>
  <si>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</si>
  <si>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</si>
  <si>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</si>
  <si>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</si>
  <si>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</si>
  <si>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</si>
  <si>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</si>
  <si>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</si>
  <si>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</si>
  <si>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</si>
  <si>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</si>
  <si>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</si>
  <si>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</si>
  <si>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</si>
  <si>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</si>
  <si>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</si>
  <si>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</si>
  <si>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</si>
  <si>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</si>
  <si>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</si>
  <si>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</si>
  <si>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</si>
  <si>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</si>
  <si>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</si>
  <si>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</si>
  <si>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</si>
  <si>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</si>
  <si>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</si>
  <si>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</si>
  <si>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</si>
  <si>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</si>
  <si>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</si>
  <si>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</si>
  <si>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</si>
  <si>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</si>
  <si>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</si>
  <si>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</si>
  <si>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</si>
  <si>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</si>
  <si>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</si>
  <si>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</si>
  <si>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</si>
  <si>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</si>
  <si>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</si>
  <si>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</si>
  <si>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</si>
  <si>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</si>
  <si>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</si>
  <si>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</si>
  <si>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</si>
  <si>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</si>
  <si>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</si>
  <si>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</si>
  <si>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</si>
  <si>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</si>
  <si>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</si>
  <si>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</si>
  <si>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</si>
  <si>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</si>
  <si>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</si>
  <si>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</si>
  <si>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</si>
  <si>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</si>
  <si>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</si>
  <si>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</si>
  <si>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</si>
  <si>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</si>
  <si>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</si>
  <si>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</si>
  <si>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</si>
  <si>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</si>
  <si>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</si>
  <si>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</si>
  <si>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</si>
  <si>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</si>
  <si>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</si>
  <si>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</si>
  <si>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</si>
  <si>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</si>
  <si>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</si>
  <si>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</si>
  <si>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</si>
  <si>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</si>
  <si>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</si>
  <si>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</si>
  <si>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</si>
  <si>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</si>
  <si>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</si>
  <si>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</si>
  <si>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</si>
  <si>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</si>
  <si>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</si>
  <si>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</si>
  <si>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</si>
  <si>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</si>
  <si>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</si>
  <si>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</si>
  <si>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</si>
  <si>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</si>
  <si>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</si>
  <si>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</si>
  <si>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</si>
  <si>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</si>
  <si>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</si>
  <si>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</si>
  <si>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</si>
  <si>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</si>
  <si>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</si>
  <si>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</si>
  <si>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</si>
  <si>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</si>
  <si>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</si>
  <si>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</si>
  <si>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</si>
  <si>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</si>
  <si>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</si>
  <si>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</si>
  <si>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</si>
  <si>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</si>
  <si>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</si>
  <si>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</si>
  <si>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</si>
  <si>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</si>
  <si>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</si>
  <si>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</si>
  <si>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</si>
  <si>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</si>
  <si>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</si>
  <si>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</si>
  <si>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</si>
  <si>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</si>
  <si>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</si>
  <si>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</si>
  <si>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</si>
  <si>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</si>
  <si>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</si>
  <si>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</si>
  <si>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</si>
  <si>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</si>
  <si>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</si>
  <si>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</si>
  <si>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</si>
  <si>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</si>
  <si>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</si>
  <si>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</si>
  <si>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</si>
  <si>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</si>
  <si>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</si>
  <si>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</si>
  <si>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</si>
  <si>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</si>
  <si>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</si>
  <si>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</si>
  <si>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</si>
  <si>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</si>
  <si>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</si>
  <si>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</si>
  <si>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</si>
  <si>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</si>
  <si>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</si>
  <si>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</si>
  <si>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</si>
  <si>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</si>
  <si>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</si>
  <si>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</si>
  <si>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</si>
  <si>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</si>
  <si>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</si>
  <si>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</si>
  <si>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</si>
  <si>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</si>
  <si>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</si>
  <si>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</si>
  <si>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</si>
  <si>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</si>
  <si>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</si>
  <si>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</si>
  <si>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</si>
  <si>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</si>
  <si>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</si>
  <si>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</si>
  <si>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</si>
  <si>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</si>
  <si>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</si>
  <si>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</si>
  <si>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</si>
  <si>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</si>
  <si>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</si>
  <si>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</si>
  <si>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</si>
  <si>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</si>
  <si>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</si>
  <si>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</si>
  <si>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</si>
  <si>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</si>
  <si>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</si>
  <si>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</si>
  <si>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</si>
  <si>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</si>
  <si>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</si>
  <si>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</si>
  <si>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</si>
  <si>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</si>
  <si>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</si>
  <si>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</si>
  <si>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</si>
  <si>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</si>
  <si>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</si>
  <si>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</si>
  <si>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</si>
  <si>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</si>
  <si>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</si>
  <si>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</si>
  <si>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</si>
  <si>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</si>
  <si>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</si>
  <si>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</si>
  <si>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</si>
  <si>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</si>
  <si>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</si>
  <si>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</si>
  <si>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</si>
  <si>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</si>
  <si>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</si>
  <si>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</si>
  <si>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</si>
  <si>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</si>
  <si>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</si>
  <si>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</si>
  <si>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</si>
  <si>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</si>
  <si>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</si>
  <si>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</si>
  <si>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</si>
  <si>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</si>
  <si>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</si>
  <si>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</si>
  <si>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</si>
  <si>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</si>
  <si>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</si>
  <si>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</si>
  <si>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</si>
  <si>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</si>
  <si>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</si>
  <si>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</si>
  <si>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</si>
  <si>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</si>
  <si>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</si>
  <si>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</si>
  <si>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</si>
  <si>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</si>
  <si>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</si>
  <si>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</si>
  <si>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</si>
  <si>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</si>
  <si>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</si>
  <si>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</si>
  <si>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</si>
  <si>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</si>
  <si>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</si>
  <si>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</si>
  <si>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</si>
  <si>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</si>
  <si>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</si>
  <si>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</si>
  <si>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</si>
  <si>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</si>
  <si>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</si>
  <si>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</si>
  <si>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</si>
  <si>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</si>
  <si>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</si>
  <si>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</si>
  <si>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</si>
  <si>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</si>
  <si>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</si>
  <si>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</si>
  <si>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</si>
  <si>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</si>
  <si>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</si>
  <si>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</si>
  <si>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</si>
  <si>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</si>
  <si>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</si>
  <si>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</si>
  <si>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</si>
  <si>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</si>
  <si>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</si>
  <si>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</si>
  <si>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</si>
  <si>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</si>
  <si>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</si>
  <si>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</si>
  <si>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</si>
  <si>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</si>
  <si>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</si>
  <si>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</si>
  <si>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</si>
  <si>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</si>
  <si>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</si>
  <si>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</si>
  <si>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</si>
  <si>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</si>
  <si>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</si>
  <si>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</si>
  <si>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</si>
  <si>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</si>
  <si>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</si>
  <si>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</si>
  <si>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</si>
  <si>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</si>
  <si>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</si>
  <si>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</si>
  <si>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</si>
  <si>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</si>
  <si>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</si>
  <si>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</si>
  <si>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</si>
  <si>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</si>
  <si>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</si>
  <si>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</si>
  <si>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</si>
  <si>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</si>
  <si>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</si>
  <si>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</si>
  <si>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</si>
  <si>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</si>
  <si>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</si>
  <si>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</si>
  <si>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</si>
  <si>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</si>
  <si>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</si>
  <si>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</si>
  <si>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</si>
  <si>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</si>
  <si>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</si>
  <si>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</si>
  <si>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</si>
  <si>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</si>
  <si>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</si>
  <si>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</si>
  <si>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</si>
  <si>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</si>
  <si>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</si>
  <si>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</si>
  <si>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</si>
  <si>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</si>
  <si>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</si>
  <si>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</si>
  <si>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</si>
  <si>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</si>
  <si>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</si>
  <si>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</si>
  <si>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</si>
  <si>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</si>
  <si>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</si>
  <si>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</si>
  <si>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</si>
  <si>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</si>
  <si>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</si>
  <si>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</si>
  <si>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</si>
  <si>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</si>
  <si>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</si>
  <si>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</si>
  <si>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</si>
  <si>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</si>
  <si>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</si>
  <si>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</si>
  <si>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</si>
  <si>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</si>
  <si>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</si>
  <si>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</si>
  <si>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</si>
  <si>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</si>
  <si>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</si>
  <si>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</si>
  <si>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</si>
  <si>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</si>
  <si>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</si>
  <si>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</si>
  <si>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</si>
  <si>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</si>
  <si>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</si>
  <si>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</si>
  <si>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</si>
  <si>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</si>
  <si>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</si>
  <si>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</si>
  <si>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</si>
  <si>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</si>
  <si>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</si>
  <si>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</si>
  <si>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</si>
  <si>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</si>
  <si>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</si>
  <si>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</si>
  <si>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</si>
  <si>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</si>
  <si>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</si>
  <si>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</si>
  <si>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</si>
  <si>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</si>
  <si>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</si>
  <si>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</si>
  <si>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</si>
  <si>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</si>
  <si>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</si>
  <si>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</si>
  <si>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</si>
  <si>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</si>
  <si>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</si>
  <si>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</si>
  <si>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</si>
  <si>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</si>
  <si>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</si>
  <si>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</si>
  <si>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</si>
  <si>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</si>
  <si>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</si>
  <si>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</si>
  <si>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</si>
  <si>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</si>
  <si>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</si>
  <si>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</si>
  <si>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</si>
  <si>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</si>
  <si>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</si>
  <si>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</si>
  <si>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</si>
  <si>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</si>
  <si>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</si>
  <si>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</si>
  <si>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</si>
  <si>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</si>
  <si>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</si>
  <si>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</si>
  <si>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</si>
  <si>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</si>
  <si>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</si>
  <si>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</si>
  <si>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</si>
  <si>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</si>
  <si>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</si>
  <si>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</si>
  <si>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</si>
  <si>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</si>
  <si>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</si>
  <si>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</si>
  <si>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</si>
  <si>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</si>
  <si>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</si>
  <si>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</si>
  <si>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</si>
  <si>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</si>
  <si>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</si>
  <si>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</si>
  <si>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</si>
  <si>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</si>
  <si>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</si>
  <si>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</si>
  <si>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</si>
  <si>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</si>
  <si>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</si>
  <si>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</si>
  <si>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</si>
  <si>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</si>
  <si>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</si>
  <si>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</si>
  <si>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</si>
  <si>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</si>
  <si>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</si>
  <si>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</si>
  <si>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</si>
  <si>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</si>
  <si>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</si>
  <si>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</si>
  <si>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</si>
  <si>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</si>
  <si>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</si>
  <si>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</si>
  <si>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</si>
  <si>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</si>
  <si>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</si>
  <si>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</si>
  <si>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</si>
  <si>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</si>
  <si>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</si>
  <si>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</si>
  <si>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</si>
  <si>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</si>
  <si>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</si>
  <si>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</si>
  <si>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</si>
  <si>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</si>
  <si>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</si>
  <si>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</si>
  <si>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</si>
  <si>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</si>
  <si>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</si>
  <si>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</si>
  <si>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</si>
  <si>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</si>
  <si>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</si>
  <si>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</si>
  <si>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</si>
  <si>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</si>
  <si>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</si>
  <si>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</si>
  <si>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</si>
  <si>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</si>
  <si>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</si>
  <si>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</si>
  <si>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</si>
  <si>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</si>
  <si>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</si>
  <si>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</si>
  <si>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</si>
  <si>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</si>
  <si>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</si>
  <si>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</si>
  <si>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</si>
  <si>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</si>
  <si>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</si>
  <si>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</si>
  <si>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</si>
  <si>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</si>
  <si>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</si>
  <si>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</si>
  <si>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</si>
  <si>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</si>
  <si>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</si>
  <si>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</si>
  <si>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</si>
  <si>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</si>
  <si>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</si>
  <si>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</si>
  <si>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</si>
  <si>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</si>
  <si>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</si>
  <si>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</si>
  <si>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</si>
  <si>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</si>
  <si>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</si>
  <si>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</si>
  <si>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</si>
  <si>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</si>
  <si>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</si>
  <si>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</si>
  <si>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</si>
  <si>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</si>
  <si>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</si>
  <si>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</si>
  <si>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</si>
  <si>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</si>
  <si>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</si>
  <si>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</si>
  <si>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</si>
  <si>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</si>
  <si>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</si>
  <si>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</si>
  <si>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</si>
  <si>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</si>
  <si>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</si>
  <si>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</si>
  <si>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</si>
  <si>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</si>
  <si>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</si>
  <si>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</si>
  <si>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</si>
  <si>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</si>
  <si>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</si>
  <si>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</si>
  <si>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</si>
  <si>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</si>
  <si>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</si>
  <si>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</si>
  <si>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</si>
  <si>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</si>
  <si>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</si>
  <si>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</si>
  <si>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</si>
  <si>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</si>
  <si>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</si>
  <si>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</si>
  <si>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</si>
  <si>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</si>
  <si>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</si>
  <si>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</si>
  <si>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</si>
  <si>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</si>
  <si>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</si>
  <si>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</si>
  <si>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</si>
  <si>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</si>
  <si>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</si>
  <si>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</si>
  <si>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</si>
  <si>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</si>
  <si>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</si>
  <si>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</si>
  <si>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</si>
  <si>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</si>
  <si>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</si>
  <si>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</si>
  <si>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</si>
  <si>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</si>
  <si>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</si>
  <si>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</si>
  <si>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</si>
  <si>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</si>
  <si>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</si>
  <si>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</si>
  <si>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</si>
  <si>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</si>
  <si>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</si>
  <si>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</si>
  <si>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</si>
  <si>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</si>
  <si>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</si>
  <si>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</si>
  <si>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</si>
  <si>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</si>
  <si>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</si>
  <si>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</si>
  <si>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</si>
  <si>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</si>
  <si>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</si>
  <si>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</si>
  <si>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</si>
  <si>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</si>
  <si>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</si>
  <si>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</si>
  <si>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</si>
  <si>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</si>
  <si>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</si>
  <si>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</si>
  <si>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</si>
  <si>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</si>
  <si>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</si>
  <si>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</si>
  <si>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</si>
  <si>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</si>
  <si>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</si>
  <si>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</si>
  <si>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</si>
  <si>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</si>
  <si>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</si>
  <si>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</si>
  <si>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</si>
  <si>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</si>
  <si>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</si>
  <si>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</si>
  <si>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</si>
  <si>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</si>
  <si>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</si>
  <si>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</si>
  <si>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</si>
  <si>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</si>
  <si>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</si>
  <si>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</si>
  <si>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</si>
  <si>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</si>
  <si>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</si>
  <si>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</si>
  <si>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</si>
  <si>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</si>
  <si>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</si>
  <si>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</si>
  <si>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</si>
  <si>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</si>
  <si>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</si>
  <si>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</si>
  <si>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</si>
  <si>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</si>
  <si>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</si>
  <si>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</si>
  <si>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</si>
  <si>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</si>
  <si>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</si>
  <si>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</si>
  <si>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</si>
  <si>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</si>
  <si>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</si>
  <si>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</si>
  <si>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</si>
  <si>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</si>
  <si>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</si>
  <si>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</si>
  <si>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</si>
  <si>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</si>
  <si>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</si>
  <si>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</si>
  <si>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</si>
  <si>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</si>
  <si>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</si>
  <si>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</si>
  <si>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</si>
  <si>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</si>
  <si>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</si>
  <si>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</si>
  <si>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</si>
  <si>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</si>
  <si>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</si>
  <si>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</si>
  <si>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</si>
  <si>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</si>
  <si>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</si>
  <si>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</si>
  <si>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</si>
  <si>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</si>
  <si>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</si>
  <si>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</si>
  <si>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</si>
  <si>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</si>
  <si>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</si>
  <si>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</si>
  <si>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</si>
  <si>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</si>
  <si>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</si>
  <si>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</si>
  <si>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</si>
  <si>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</si>
  <si>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</si>
  <si>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</si>
  <si>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</si>
  <si>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</si>
  <si>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</si>
  <si>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</si>
  <si>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</si>
  <si>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</si>
  <si>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</si>
  <si>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</si>
  <si>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</si>
  <si>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</si>
  <si>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</si>
  <si>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</si>
  <si>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</si>
  <si>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</si>
  <si>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</si>
  <si>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</si>
  <si>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</si>
  <si>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</si>
  <si>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</si>
  <si>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</si>
  <si>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</si>
  <si>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</si>
  <si>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</si>
  <si>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</si>
  <si>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</si>
  <si>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</si>
  <si>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</si>
  <si>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</si>
  <si>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</si>
  <si>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</si>
  <si>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</si>
  <si>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</si>
  <si>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</si>
  <si>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</si>
  <si>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</si>
  <si>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</si>
  <si>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</si>
  <si>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</si>
  <si>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</si>
  <si>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</si>
  <si>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</si>
  <si>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</si>
  <si>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</si>
  <si>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</si>
  <si>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</si>
  <si>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</si>
  <si>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</si>
  <si>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</si>
  <si>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</si>
  <si>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</si>
  <si>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</si>
  <si>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</si>
  <si>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</si>
  <si>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</si>
  <si>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</si>
  <si>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</si>
  <si>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</si>
  <si>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</si>
  <si>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</si>
  <si>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</si>
  <si>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</si>
  <si>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</si>
  <si>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</si>
  <si>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</si>
  <si>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</si>
  <si>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</si>
  <si>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</si>
  <si>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</si>
  <si>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</si>
  <si>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</si>
  <si>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</si>
  <si>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</si>
  <si>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</si>
  <si>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</si>
  <si>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</si>
  <si>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</si>
  <si>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</si>
  <si>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</si>
  <si>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</si>
  <si>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</si>
  <si>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</si>
  <si>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</si>
  <si>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</si>
  <si>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</si>
  <si>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</si>
  <si>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</si>
  <si>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</si>
  <si>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</si>
  <si>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</si>
  <si>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</si>
  <si>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</si>
  <si>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</si>
  <si>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</si>
  <si>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</si>
  <si>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</si>
  <si>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</si>
  <si>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</si>
  <si>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</si>
  <si>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</si>
  <si>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</si>
  <si>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</si>
  <si>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</si>
  <si>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</si>
  <si>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</si>
  <si>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</si>
  <si>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</si>
  <si>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</si>
  <si>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</si>
  <si>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</si>
  <si>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</si>
  <si>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</si>
  <si>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</si>
  <si>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</si>
  <si>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</si>
  <si>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</si>
  <si>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</si>
  <si>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</si>
  <si>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</si>
  <si>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</si>
  <si>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</si>
  <si>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</si>
  <si>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</si>
  <si>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</si>
  <si>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</si>
  <si>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</si>
  <si>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</si>
  <si>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</si>
  <si>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</si>
  <si>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</si>
  <si>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</si>
  <si>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</si>
  <si>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</si>
  <si>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</si>
  <si>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</si>
  <si>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</si>
  <si>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</si>
  <si>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</si>
  <si>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</si>
  <si>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</si>
  <si>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</si>
  <si>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</si>
  <si>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</si>
  <si>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</si>
  <si>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</si>
  <si>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</si>
  <si>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</si>
  <si>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</si>
  <si>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</si>
  <si>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</si>
  <si>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</si>
  <si>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</si>
  <si>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</si>
  <si>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</si>
  <si>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</si>
  <si>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</si>
  <si>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</si>
  <si>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</si>
  <si>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</si>
  <si>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</si>
  <si>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</si>
  <si>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</si>
  <si>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</si>
  <si>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</si>
  <si>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</si>
  <si>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</si>
  <si>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</si>
  <si>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</si>
  <si>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</si>
  <si>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</si>
  <si>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</si>
  <si>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</si>
  <si>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</si>
  <si>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</si>
  <si>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</si>
  <si>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</si>
  <si>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</si>
  <si>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</si>
  <si>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</si>
  <si>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</si>
  <si>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</si>
  <si>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</si>
  <si>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</si>
  <si>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</si>
  <si>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</si>
  <si>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</si>
  <si>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</si>
  <si>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</si>
  <si>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</si>
  <si>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</si>
  <si>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</si>
  <si>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</si>
  <si>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</si>
  <si>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</si>
  <si>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</si>
  <si>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</si>
  <si>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</si>
  <si>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</si>
  <si>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</si>
  <si>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</si>
  <si>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</si>
  <si>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</si>
  <si>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</si>
  <si>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</si>
  <si>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</si>
  <si>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</si>
  <si>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</si>
  <si>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</si>
  <si>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</si>
  <si>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</si>
  <si>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</si>
  <si>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</si>
  <si>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</si>
  <si>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</si>
  <si>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</si>
  <si>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</si>
  <si>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</si>
  <si>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</si>
  <si>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</si>
  <si>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</si>
  <si>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</si>
  <si>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</si>
  <si>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</si>
  <si>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</si>
  <si>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</si>
  <si>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</si>
  <si>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</si>
  <si>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</si>
  <si>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</si>
  <si>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</si>
  <si>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</si>
  <si>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</si>
  <si>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</si>
  <si>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</si>
  <si>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</si>
  <si>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</si>
  <si>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</si>
  <si>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</si>
  <si>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</si>
  <si>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</si>
  <si>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</si>
  <si>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</si>
  <si>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</si>
  <si>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</si>
  <si>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</si>
  <si>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</si>
  <si>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</si>
  <si>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</si>
  <si>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</si>
  <si>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</si>
  <si>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</si>
  <si>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</si>
  <si>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</si>
  <si>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</si>
  <si>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</si>
  <si>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</si>
  <si>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</si>
  <si>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</si>
  <si>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</si>
  <si>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</si>
  <si>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</si>
  <si>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</si>
  <si>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</si>
  <si>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</si>
  <si>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</si>
  <si>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</si>
  <si>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</si>
  <si>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</si>
  <si>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</si>
  <si>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</si>
  <si>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</si>
  <si>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</si>
  <si>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</si>
  <si>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</si>
  <si>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</si>
  <si>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</si>
  <si>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</si>
  <si>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</si>
  <si>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</si>
  <si>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</si>
  <si>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</si>
  <si>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</si>
  <si>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</si>
  <si>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</si>
  <si>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</si>
  <si>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</si>
  <si>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</si>
  <si>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</si>
  <si>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</si>
  <si>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</si>
  <si>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</si>
  <si>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</si>
  <si>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</si>
  <si>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</si>
  <si>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</si>
  <si>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</si>
  <si>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</si>
  <si>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</si>
  <si>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</si>
  <si>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</si>
  <si>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</si>
  <si>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</si>
  <si>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</si>
  <si>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</si>
  <si>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</si>
  <si>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</si>
  <si>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</si>
  <si>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</si>
  <si>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</si>
  <si>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</si>
  <si>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</si>
  <si>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</si>
  <si>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</si>
  <si>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</si>
  <si>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</si>
  <si>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</si>
  <si>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</si>
  <si>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</si>
  <si>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</si>
  <si>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</si>
  <si>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</si>
  <si>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</si>
  <si>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</si>
  <si>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</si>
  <si>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</si>
  <si>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</si>
  <si>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</si>
  <si>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</si>
  <si>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</si>
  <si>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</si>
  <si>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</si>
  <si>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</si>
  <si>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</si>
  <si>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</si>
  <si>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</si>
  <si>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</si>
  <si>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</si>
  <si>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</si>
  <si>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</si>
  <si>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</si>
  <si>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</si>
  <si>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</si>
  <si>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</si>
  <si>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</si>
  <si>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</si>
  <si>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</si>
  <si>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</si>
  <si>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</si>
  <si>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</si>
  <si>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</si>
  <si>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</si>
  <si>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</si>
  <si>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</si>
  <si>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</si>
  <si>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</si>
  <si>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</si>
  <si>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</si>
  <si>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</si>
  <si>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</si>
  <si>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</si>
  <si>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</si>
  <si>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</si>
  <si>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</si>
  <si>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</si>
  <si>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</si>
  <si>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</si>
  <si>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</si>
  <si>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</si>
  <si>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</si>
  <si>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</si>
  <si>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</si>
  <si>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</si>
  <si>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</si>
  <si>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</si>
  <si>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</si>
  <si>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</si>
  <si>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</si>
  <si>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</si>
  <si>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</si>
  <si>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</si>
  <si>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</si>
  <si>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</si>
  <si>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</si>
  <si>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</si>
  <si>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</si>
  <si>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</si>
  <si>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</si>
  <si>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</si>
  <si>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</si>
  <si>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</si>
  <si>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</si>
  <si>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</si>
  <si>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</si>
  <si>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</si>
  <si>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</si>
  <si>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</si>
  <si>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</si>
  <si>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</si>
  <si>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</si>
  <si>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</si>
  <si>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</si>
  <si>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</si>
  <si>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</si>
  <si>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</si>
  <si>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</si>
  <si>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</si>
  <si>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</si>
  <si>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</si>
  <si>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</si>
  <si>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</si>
  <si>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</si>
  <si>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</si>
  <si>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</si>
  <si>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</si>
  <si>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</si>
  <si>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</si>
  <si>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</si>
  <si>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</si>
  <si>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</si>
  <si>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</si>
  <si>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</si>
  <si>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</si>
  <si>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</si>
  <si>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</si>
  <si>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</si>
  <si>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</si>
  <si>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</si>
  <si>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</si>
  <si>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</si>
  <si>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</si>
  <si>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</si>
  <si>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</si>
  <si>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</si>
  <si>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</si>
  <si>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</si>
  <si>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</si>
  <si>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</si>
  <si>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</si>
  <si>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</si>
  <si>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</si>
  <si>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</si>
  <si>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</si>
  <si>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</si>
  <si>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</si>
  <si>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</si>
  <si>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</si>
  <si>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</si>
  <si>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</si>
  <si>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</si>
  <si>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</si>
  <si>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</si>
  <si>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</si>
  <si>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</si>
  <si>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</si>
  <si>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</si>
  <si>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</si>
  <si>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</si>
  <si>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</si>
  <si>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</si>
  <si>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</si>
  <si>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</si>
  <si>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</si>
  <si>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</si>
  <si>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</si>
  <si>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</si>
  <si>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</si>
  <si>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</si>
  <si>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</si>
  <si>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</si>
  <si>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</si>
  <si>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</si>
  <si>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</si>
  <si>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</si>
  <si>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</si>
  <si>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</si>
  <si>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</si>
  <si>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</si>
  <si>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</si>
  <si>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</si>
  <si>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</si>
  <si>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</si>
  <si>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</si>
  <si>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</si>
  <si>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</si>
  <si>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</si>
  <si>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</si>
  <si>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</si>
  <si>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</si>
  <si>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</si>
  <si>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</si>
  <si>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</si>
  <si>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</si>
  <si>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</si>
  <si>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</si>
  <si>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</si>
  <si>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</si>
  <si>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</si>
  <si>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</si>
  <si>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</si>
  <si>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</si>
  <si>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</si>
  <si>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</si>
  <si>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</si>
  <si>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</si>
  <si>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</si>
  <si>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</si>
  <si>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</si>
  <si>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</si>
  <si>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</si>
  <si>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</si>
  <si>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</si>
  <si>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</si>
  <si>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</si>
  <si>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</si>
  <si>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</si>
  <si>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</si>
  <si>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</si>
  <si>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</si>
  <si>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</si>
  <si>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</si>
  <si>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</si>
  <si>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</si>
  <si>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</si>
  <si>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</si>
  <si>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</si>
  <si>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</si>
  <si>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</si>
  <si>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</si>
  <si>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</si>
  <si>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</si>
  <si>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</si>
  <si>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</si>
  <si>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</si>
  <si>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</si>
  <si>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</si>
  <si>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</si>
  <si>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</si>
  <si>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</si>
  <si>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</si>
  <si>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</si>
  <si>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</si>
  <si>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</si>
  <si>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</si>
  <si>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</si>
  <si>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</si>
  <si>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</si>
  <si>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</si>
  <si>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</si>
  <si>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</si>
  <si>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</si>
  <si>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</si>
  <si>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</si>
  <si>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</si>
  <si>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</si>
  <si>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</si>
  <si>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</si>
  <si>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</si>
  <si>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</si>
  <si>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</si>
  <si>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</si>
  <si>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</si>
  <si>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</si>
  <si>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</si>
  <si>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</si>
  <si>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</si>
  <si>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</si>
  <si>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</si>
  <si>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</si>
  <si>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</si>
  <si>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</si>
  <si>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</si>
  <si>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</si>
  <si>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</si>
  <si>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</si>
  <si>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</si>
  <si>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</si>
  <si>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</si>
  <si>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</si>
  <si>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</si>
  <si>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</si>
  <si>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</si>
  <si>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</si>
  <si>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</si>
  <si>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</si>
  <si>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</si>
  <si>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</si>
  <si>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</si>
  <si>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</si>
  <si>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</si>
  <si>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</si>
  <si>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</si>
  <si>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</si>
  <si>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</si>
  <si>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</si>
  <si>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</si>
  <si>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</si>
  <si>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</si>
  <si>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</si>
  <si>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</si>
  <si>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</si>
  <si>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</si>
  <si>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</si>
  <si>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</si>
  <si>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</si>
  <si>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</si>
  <si>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</si>
  <si>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</si>
  <si>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</si>
  <si>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</si>
  <si>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</si>
  <si>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</si>
  <si>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</si>
  <si>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</si>
  <si>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</si>
  <si>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</si>
  <si>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</si>
  <si>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</si>
  <si>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</si>
  <si>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</si>
  <si>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</si>
  <si>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</si>
  <si>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</si>
  <si>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</si>
  <si>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</si>
  <si>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</si>
  <si>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</si>
  <si>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</si>
  <si>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</si>
  <si>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</si>
  <si>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</si>
  <si>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</si>
  <si>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</si>
  <si>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</si>
  <si>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</si>
  <si>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</si>
  <si>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</si>
  <si>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</si>
  <si>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</si>
  <si>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</si>
  <si>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</si>
  <si>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</si>
  <si>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</si>
  <si>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</si>
  <si>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</si>
  <si>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</si>
  <si>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</si>
  <si>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</si>
  <si>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</si>
  <si>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</si>
  <si>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</si>
  <si>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</si>
  <si>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</si>
  <si>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</si>
  <si>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</si>
  <si>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</si>
  <si>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</si>
  <si>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</si>
  <si>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</si>
  <si>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</si>
  <si>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</si>
  <si>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</si>
  <si>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</si>
  <si>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</si>
  <si>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</si>
  <si>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</si>
  <si>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</si>
  <si>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</si>
  <si>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</si>
  <si>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</si>
  <si>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</si>
  <si>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</si>
  <si>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</si>
  <si>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</si>
  <si>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</si>
  <si>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</si>
  <si>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</si>
  <si>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</si>
  <si>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</si>
  <si>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</si>
  <si>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</si>
  <si>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</si>
  <si>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</si>
  <si>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</si>
  <si>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</si>
  <si>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</si>
  <si>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</si>
  <si>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</si>
  <si>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</si>
  <si>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</si>
  <si>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</si>
  <si>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</si>
  <si>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</si>
  <si>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</si>
  <si>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</si>
  <si>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</si>
  <si>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</si>
  <si>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</si>
  <si>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</si>
  <si>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</si>
  <si>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</si>
  <si>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</si>
  <si>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</si>
  <si>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</si>
  <si>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</si>
  <si>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</si>
  <si>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</si>
  <si>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</si>
  <si>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</si>
  <si>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</si>
  <si>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</si>
  <si>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</si>
  <si>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</si>
  <si>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</si>
  <si>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</si>
  <si>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</si>
  <si>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</si>
  <si>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</si>
  <si>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</si>
  <si>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</si>
  <si>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</si>
  <si>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</si>
  <si>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</si>
  <si>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</si>
  <si>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</si>
  <si>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</si>
  <si>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</si>
  <si>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</si>
  <si>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</si>
  <si>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</si>
  <si>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</si>
  <si>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</si>
  <si>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</si>
  <si>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</si>
  <si>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</si>
  <si>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</si>
  <si>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</si>
  <si>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</si>
  <si>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</si>
  <si>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</si>
  <si>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</si>
  <si>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</si>
  <si>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</si>
  <si>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</si>
  <si>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</si>
  <si>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</si>
  <si>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</si>
  <si>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</si>
  <si>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</si>
  <si>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</si>
  <si>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</si>
  <si>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</si>
  <si>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</si>
  <si>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</si>
  <si>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</si>
  <si>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</si>
  <si>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</si>
  <si>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</si>
  <si>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</si>
  <si>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</si>
  <si>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</si>
  <si>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</si>
  <si>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</si>
  <si>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</si>
  <si>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</si>
  <si>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</si>
  <si>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</si>
  <si>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</si>
  <si>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</si>
  <si>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</si>
  <si>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</si>
  <si>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</si>
  <si>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</si>
  <si>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</si>
  <si>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</si>
  <si>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</si>
  <si>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</si>
  <si>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</si>
  <si>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</si>
  <si>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</si>
  <si>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</si>
  <si>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</si>
  <si>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</si>
  <si>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</si>
  <si>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</si>
  <si>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</si>
  <si>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</si>
  <si>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</si>
  <si>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</si>
  <si>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</si>
  <si>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</si>
  <si>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</si>
  <si>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</si>
  <si>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</si>
  <si>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</si>
  <si>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</si>
  <si>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</si>
  <si>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</si>
  <si>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</si>
  <si>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</si>
  <si>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</si>
  <si>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</si>
  <si>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</si>
  <si>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</si>
  <si>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</si>
  <si>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</si>
  <si>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</si>
  <si>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</si>
  <si>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</si>
  <si>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</si>
  <si>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</si>
  <si>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</si>
  <si>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</si>
  <si>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</si>
  <si>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</si>
  <si>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</si>
  <si>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</si>
  <si>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</si>
  <si>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</si>
  <si>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</si>
  <si>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</si>
  <si>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</si>
  <si>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</si>
  <si>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</si>
  <si>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</si>
  <si>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</si>
  <si>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</si>
  <si>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</si>
  <si>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</si>
  <si>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</si>
  <si>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</si>
  <si>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</si>
  <si>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</si>
  <si>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</si>
  <si>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</si>
  <si>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</si>
  <si>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</si>
  <si>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</si>
  <si>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</si>
  <si>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</si>
  <si>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</si>
  <si>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</si>
  <si>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</si>
  <si>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</si>
  <si>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</si>
  <si>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</si>
  <si>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</si>
  <si>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</si>
  <si>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</si>
  <si>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</si>
  <si>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</si>
  <si>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</si>
  <si>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</si>
  <si>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</si>
  <si>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</si>
  <si>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</si>
  <si>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</si>
  <si>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</si>
  <si>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</si>
  <si>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</si>
  <si>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</si>
  <si>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</si>
  <si>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</si>
  <si>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</si>
  <si>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</si>
  <si>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</si>
  <si>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</si>
  <si>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</si>
  <si>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</si>
  <si>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</si>
  <si>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</si>
  <si>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</si>
  <si>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</si>
  <si>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</si>
  <si>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</si>
  <si>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</si>
  <si>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</si>
  <si>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</si>
  <si>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</si>
  <si>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</si>
  <si>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</si>
  <si>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</si>
  <si>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</si>
  <si>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</si>
  <si>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</si>
  <si>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</si>
  <si>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</si>
  <si>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</si>
  <si>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</si>
  <si>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</si>
  <si>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</si>
  <si>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</si>
  <si>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</si>
  <si>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</si>
  <si>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</si>
  <si>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</si>
  <si>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</si>
  <si>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</si>
  <si>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</si>
  <si>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</si>
  <si>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</si>
  <si>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</si>
  <si>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</si>
  <si>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</si>
  <si>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</si>
  <si>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</si>
  <si>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</si>
  <si>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</si>
  <si>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</si>
  <si>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</si>
  <si>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</si>
  <si>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</si>
  <si>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</si>
  <si>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</si>
  <si>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</si>
  <si>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</si>
  <si>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</si>
  <si>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</si>
  <si>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</si>
  <si>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</si>
  <si>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</si>
  <si>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</si>
  <si>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</si>
  <si>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</si>
  <si>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</si>
  <si>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</si>
  <si>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</si>
  <si>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</si>
  <si>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</si>
  <si>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</si>
  <si>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</si>
  <si>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</si>
  <si>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</si>
  <si>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</si>
  <si>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</si>
  <si>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</si>
  <si>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</si>
  <si>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</si>
  <si>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</si>
  <si>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</si>
  <si>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</si>
  <si>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</si>
  <si>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</si>
  <si>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</si>
  <si>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</si>
  <si>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</si>
  <si>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</si>
  <si>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</si>
  <si>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</si>
  <si>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</si>
  <si>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</si>
  <si>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</si>
  <si>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</si>
  <si>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</si>
  <si>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</si>
  <si>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</si>
  <si>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</si>
  <si>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</si>
  <si>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</si>
  <si>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</si>
  <si>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</si>
  <si>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</si>
  <si>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</si>
  <si>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</si>
  <si>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</si>
  <si>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</si>
  <si>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</si>
  <si>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</si>
  <si>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</si>
  <si>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</si>
  <si>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</si>
  <si>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</si>
  <si>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</si>
  <si>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</si>
  <si>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</si>
  <si>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</si>
  <si>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</si>
  <si>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</si>
  <si>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</si>
  <si>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</si>
  <si>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</si>
  <si>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</si>
  <si>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</si>
  <si>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</si>
  <si>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</si>
  <si>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</si>
  <si>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</si>
  <si>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</si>
  <si>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</si>
  <si>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</si>
  <si>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</si>
  <si>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</si>
  <si>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</si>
  <si>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</si>
  <si>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</si>
  <si>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</si>
  <si>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</si>
  <si>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</si>
  <si>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</si>
  <si>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</si>
  <si>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</si>
  <si>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</si>
  <si>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</si>
  <si>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</si>
  <si>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</si>
  <si>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</si>
  <si>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</si>
  <si>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</si>
  <si>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</si>
  <si>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</si>
  <si>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</si>
  <si>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</si>
  <si>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</si>
  <si>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</si>
  <si>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</si>
  <si>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</si>
  <si>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</si>
  <si>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</si>
  <si>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</si>
  <si>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</si>
  <si>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</si>
  <si>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</si>
  <si>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</si>
  <si>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</si>
  <si>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</si>
  <si>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</si>
  <si>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</si>
  <si>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</si>
  <si>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</si>
  <si>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</si>
  <si>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</si>
  <si>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</si>
  <si>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</si>
  <si>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</si>
  <si>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</si>
  <si>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</si>
  <si>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</si>
  <si>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</si>
  <si>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</si>
  <si>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</si>
  <si>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</si>
  <si>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</si>
  <si>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</si>
  <si>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</si>
  <si>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</si>
  <si>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</si>
  <si>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</si>
  <si>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</si>
  <si>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</si>
  <si>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</si>
  <si>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</si>
  <si>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</si>
  <si>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</si>
  <si>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</si>
  <si>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</si>
  <si>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</si>
  <si>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</si>
  <si>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</si>
  <si>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</si>
  <si>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</si>
  <si>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</si>
  <si>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</si>
  <si>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</si>
  <si>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</si>
  <si>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</si>
  <si>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</si>
  <si>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</si>
  <si>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</si>
  <si>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</si>
  <si>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</si>
  <si>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</si>
  <si>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</si>
  <si>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</si>
  <si>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</si>
  <si>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</si>
  <si>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</si>
  <si>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</si>
  <si>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</si>
  <si>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</si>
  <si>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</si>
  <si>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</si>
  <si>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</si>
  <si>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</si>
  <si>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</si>
  <si>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</si>
  <si>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</si>
  <si>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</si>
  <si>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</si>
  <si>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</si>
  <si>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</si>
  <si>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</si>
  <si>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</si>
  <si>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</si>
  <si>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</si>
  <si>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</si>
  <si>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</si>
  <si>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</si>
  <si>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</si>
  <si>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</si>
  <si>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</si>
  <si>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</si>
  <si>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</si>
  <si>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</si>
  <si>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</si>
  <si>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</si>
  <si>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</si>
  <si>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</si>
  <si>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</si>
  <si>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</si>
  <si>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</si>
  <si>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</si>
  <si>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</si>
  <si>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</si>
  <si>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</si>
  <si>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</si>
  <si>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</si>
  <si>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</si>
  <si>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</si>
  <si>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</si>
  <si>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</si>
  <si>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</si>
  <si>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</si>
  <si>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</si>
  <si>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</si>
  <si>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</si>
  <si>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</si>
  <si>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</si>
  <si>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</si>
  <si>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</si>
  <si>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</si>
  <si>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</si>
  <si>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</si>
  <si>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</si>
  <si>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</si>
  <si>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</si>
  <si>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</si>
  <si>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</si>
  <si>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</si>
  <si>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</si>
  <si>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</si>
  <si>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</si>
  <si>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</si>
  <si>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</si>
  <si>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</si>
  <si>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</si>
  <si>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</si>
  <si>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</si>
  <si>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</si>
  <si>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</si>
  <si>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</si>
  <si>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</si>
  <si>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</si>
  <si>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</si>
  <si>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</si>
  <si>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</si>
  <si>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</si>
  <si>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</si>
  <si>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</si>
  <si>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</si>
  <si>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</si>
  <si>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</si>
  <si>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</si>
  <si>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</si>
  <si>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</si>
  <si>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</si>
  <si>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</si>
  <si>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</si>
  <si>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</si>
  <si>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</si>
  <si>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</si>
  <si>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</si>
  <si>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</si>
  <si>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</si>
  <si>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</si>
  <si>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</si>
  <si>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</si>
  <si>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</si>
  <si>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</si>
  <si>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</si>
  <si>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</si>
  <si>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</si>
  <si>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</si>
  <si>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</si>
  <si>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</si>
  <si>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</si>
  <si>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</si>
  <si>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</si>
  <si>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</si>
  <si>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</si>
  <si>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</si>
  <si>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</si>
  <si>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</si>
  <si>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</si>
  <si>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</si>
  <si>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</si>
  <si>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</si>
  <si>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</si>
  <si>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</si>
  <si>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</si>
  <si>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</si>
  <si>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</si>
  <si>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</si>
  <si>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</si>
  <si>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</si>
  <si>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</si>
  <si>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</si>
  <si>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</si>
  <si>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</si>
  <si>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</si>
  <si>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</si>
  <si>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</si>
  <si>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</si>
  <si>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</si>
  <si>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</si>
  <si>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</si>
  <si>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</si>
  <si>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</si>
  <si>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</si>
  <si>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</si>
  <si>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</si>
  <si>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</si>
  <si>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</si>
  <si>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</si>
  <si>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</si>
  <si>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</si>
  <si>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</si>
  <si>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</si>
  <si>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</si>
  <si>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</si>
  <si>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</si>
  <si>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</si>
  <si>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</si>
  <si>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</si>
  <si>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</si>
  <si>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</si>
  <si>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</si>
  <si>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</si>
  <si>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</si>
  <si>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</si>
  <si>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</si>
  <si>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</si>
  <si>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</si>
  <si>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</si>
  <si>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</si>
  <si>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</si>
  <si>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</si>
  <si>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</si>
  <si>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</si>
  <si>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</si>
  <si>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</si>
  <si>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</si>
  <si>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</si>
  <si>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</si>
  <si>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</si>
  <si>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</si>
  <si>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</si>
  <si>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</si>
  <si>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</si>
  <si>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</si>
  <si>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</si>
  <si>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</si>
  <si>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</si>
  <si>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</si>
  <si>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</si>
  <si>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</si>
  <si>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</si>
  <si>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</si>
  <si>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</si>
  <si>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</si>
  <si>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</si>
  <si>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</si>
  <si>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</si>
  <si>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</si>
  <si>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</si>
  <si>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</si>
  <si>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</si>
  <si>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</si>
  <si>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</si>
  <si>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</si>
  <si>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</si>
  <si>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</si>
  <si>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</si>
  <si>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</si>
  <si>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</si>
  <si>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</si>
  <si>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</si>
  <si>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</si>
  <si>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</si>
  <si>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</si>
  <si>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</si>
  <si>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</si>
  <si>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</si>
  <si>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</si>
  <si>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</si>
  <si>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</si>
  <si>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</si>
  <si>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</si>
  <si>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</si>
  <si>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</si>
  <si>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</si>
  <si>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</si>
  <si>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</si>
  <si>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</si>
  <si>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</si>
  <si>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</si>
  <si>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</si>
  <si>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</si>
  <si>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</si>
  <si>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</si>
  <si>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</si>
  <si>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</si>
  <si>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</si>
  <si>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</si>
  <si>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</si>
  <si>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</si>
  <si>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</si>
  <si>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</si>
  <si>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</si>
  <si>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</si>
  <si>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</si>
  <si>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</si>
  <si>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</si>
  <si>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</si>
  <si>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</si>
  <si>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</si>
  <si>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</si>
  <si>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</si>
  <si>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</si>
  <si>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</si>
  <si>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</si>
  <si>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</si>
  <si>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</si>
  <si>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</si>
  <si>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</si>
  <si>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</si>
  <si>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</si>
  <si>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</si>
  <si>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</si>
  <si>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</si>
  <si>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</si>
  <si>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</si>
  <si>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</si>
  <si>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</si>
  <si>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</si>
  <si>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</si>
  <si>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</si>
  <si>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</si>
  <si>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</si>
  <si>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</si>
  <si>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</si>
  <si>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</si>
  <si>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</si>
  <si>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</si>
  <si>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</si>
  <si>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</si>
  <si>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</si>
  <si>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</si>
  <si>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</si>
  <si>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</si>
  <si>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</si>
  <si>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</si>
  <si>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</si>
  <si>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</si>
  <si>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</si>
  <si>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</si>
  <si>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</si>
  <si>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</si>
  <si>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</si>
  <si>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</si>
  <si>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</si>
  <si>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</si>
  <si>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</si>
  <si>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</si>
  <si>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</si>
  <si>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</si>
  <si>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</si>
  <si>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</si>
  <si>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</si>
  <si>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</si>
  <si>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</si>
  <si>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</si>
  <si>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</si>
  <si>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</si>
  <si>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</si>
  <si>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</si>
  <si>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</si>
  <si>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</si>
  <si>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</si>
  <si>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</si>
  <si>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</si>
  <si>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</si>
  <si>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</si>
  <si>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</si>
  <si>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</si>
  <si>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</si>
  <si>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</si>
  <si>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</si>
  <si>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</si>
  <si>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</si>
  <si>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</si>
  <si>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</si>
  <si>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</si>
  <si>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</si>
  <si>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</si>
  <si>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</si>
  <si>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</si>
  <si>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</si>
  <si>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</si>
  <si>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</si>
  <si>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</si>
  <si>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</si>
  <si>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</si>
  <si>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</si>
  <si>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</si>
  <si>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</si>
  <si>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</si>
  <si>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</si>
  <si>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</si>
  <si>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</si>
  <si>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</si>
  <si>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</si>
  <si>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</si>
  <si>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</si>
  <si>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</si>
  <si>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</si>
  <si>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</si>
  <si>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</si>
  <si>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</si>
  <si>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</si>
  <si>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</si>
  <si>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</si>
  <si>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</si>
  <si>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</si>
  <si>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</si>
  <si>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</si>
  <si>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</si>
  <si>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</si>
  <si>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</si>
  <si>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</si>
  <si>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</si>
  <si>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</si>
  <si>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</si>
  <si>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</si>
  <si>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</si>
  <si>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</si>
  <si>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</si>
  <si>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</si>
  <si>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</si>
  <si>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</si>
  <si>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</si>
  <si>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</si>
  <si>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</si>
  <si>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</si>
  <si>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</si>
  <si>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</si>
  <si>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</si>
  <si>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</si>
  <si>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</si>
  <si>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</si>
  <si>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</si>
  <si>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</si>
  <si>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</si>
  <si>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</si>
  <si>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</si>
  <si>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</si>
  <si>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</si>
  <si>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</si>
  <si>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</si>
  <si>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</si>
  <si>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</si>
  <si>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</si>
  <si>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</si>
  <si>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</si>
  <si>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</si>
  <si>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</si>
  <si>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</si>
  <si>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</si>
  <si>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</si>
  <si>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</si>
  <si>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</si>
  <si>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</si>
  <si>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</si>
  <si>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</si>
  <si>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</si>
  <si>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</si>
  <si>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</si>
  <si>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</si>
  <si>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</si>
  <si>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</si>
  <si>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</si>
  <si>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</si>
  <si>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</si>
  <si>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</si>
  <si>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</si>
  <si>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</si>
  <si>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</si>
  <si>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</si>
  <si>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</si>
  <si>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</si>
  <si>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</si>
  <si>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</si>
  <si>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</si>
  <si>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</si>
  <si>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</si>
  <si>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</si>
  <si>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</si>
  <si>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</si>
  <si>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</si>
  <si>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</si>
  <si>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</si>
  <si>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</si>
  <si>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</si>
  <si>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</si>
  <si>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</si>
  <si>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</si>
  <si>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</si>
  <si>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</si>
  <si>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</si>
  <si>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</si>
  <si>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</si>
  <si>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</si>
  <si>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</si>
  <si>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</si>
  <si>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</si>
  <si>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</si>
  <si>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</si>
  <si>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</si>
  <si>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</si>
  <si>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</si>
  <si>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</si>
  <si>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</si>
  <si>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</si>
  <si>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</si>
  <si>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</si>
  <si>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</si>
  <si>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</si>
  <si>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</si>
  <si>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</si>
  <si>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</si>
  <si>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</si>
  <si>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</si>
  <si>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</si>
  <si>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</si>
  <si>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</si>
  <si>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</si>
  <si>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</si>
  <si>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</si>
  <si>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</si>
  <si>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</si>
  <si>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</si>
  <si>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</si>
  <si>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</si>
  <si>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</si>
  <si>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</si>
  <si>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</si>
  <si>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</si>
  <si>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</si>
  <si>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</si>
  <si>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</si>
  <si>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</si>
  <si>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</si>
  <si>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</si>
  <si>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</si>
  <si>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</si>
  <si>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</si>
  <si>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</si>
  <si>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</si>
  <si>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</si>
  <si>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</si>
  <si>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</si>
  <si>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</si>
  <si>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</si>
  <si>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</si>
  <si>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</si>
  <si>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</si>
  <si>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</si>
  <si>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</si>
  <si>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</si>
  <si>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</si>
  <si>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</si>
  <si>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</si>
  <si>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</si>
  <si>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</si>
  <si>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</si>
  <si>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</si>
  <si>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</si>
  <si>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</si>
  <si>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</si>
  <si>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</si>
  <si>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</si>
  <si>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</si>
  <si>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</si>
  <si>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</si>
  <si>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</si>
  <si>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</si>
  <si>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</si>
  <si>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</si>
  <si>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</si>
  <si>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</si>
  <si>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</si>
  <si>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</si>
  <si>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</si>
  <si>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</si>
  <si>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</si>
  <si>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</si>
  <si>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</si>
  <si>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</si>
  <si>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</si>
  <si>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</si>
  <si>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</si>
  <si>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</si>
  <si>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</si>
  <si>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</si>
  <si>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</si>
  <si>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</si>
  <si>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</si>
  <si>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</si>
  <si>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</si>
  <si>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</si>
  <si>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</si>
  <si>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</si>
  <si>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</si>
  <si>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</si>
  <si>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</si>
  <si>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</si>
  <si>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</si>
  <si>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</si>
  <si>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</si>
  <si>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</si>
  <si>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</si>
  <si>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</si>
  <si>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</si>
  <si>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</si>
  <si>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</si>
  <si>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</si>
  <si>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</si>
  <si>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</si>
  <si>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</si>
  <si>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</si>
  <si>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</si>
  <si>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</si>
  <si>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</si>
  <si>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</si>
  <si>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</si>
  <si>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</si>
  <si>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</si>
  <si>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</si>
  <si>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</si>
  <si>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</si>
  <si>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</si>
  <si>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</si>
  <si>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</si>
  <si>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</si>
  <si>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</si>
  <si>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</si>
  <si>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</si>
  <si>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</si>
  <si>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</si>
  <si>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</si>
  <si>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</si>
  <si>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</si>
  <si>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</si>
  <si>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</si>
  <si>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</si>
  <si>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</si>
  <si>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</si>
  <si>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</si>
  <si>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</si>
  <si>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</si>
  <si>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</si>
  <si>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</si>
  <si>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</si>
  <si>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</si>
  <si>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</si>
  <si>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</si>
  <si>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</si>
  <si>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</si>
  <si>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</si>
  <si>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</si>
  <si>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</si>
  <si>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</si>
  <si>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</si>
  <si>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</si>
  <si>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</si>
  <si>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</si>
  <si>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</si>
  <si>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</si>
  <si>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</si>
  <si>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</si>
  <si>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</si>
  <si>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</si>
  <si>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</si>
  <si>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</si>
  <si>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</si>
  <si>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</si>
  <si>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</si>
  <si>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</si>
  <si>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</si>
  <si>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</si>
  <si>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</si>
  <si>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</si>
  <si>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</si>
  <si>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</si>
  <si>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</si>
  <si>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</si>
  <si>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</si>
  <si>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</si>
  <si>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</si>
  <si>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</si>
  <si>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</si>
  <si>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</si>
  <si>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</si>
  <si>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</si>
  <si>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</si>
  <si>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</si>
  <si>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</si>
  <si>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</si>
  <si>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</si>
  <si>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</si>
  <si>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</si>
  <si>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</si>
  <si>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</si>
  <si>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</si>
  <si>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</si>
  <si>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</si>
  <si>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</si>
  <si>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</si>
  <si>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</si>
  <si>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</si>
  <si>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</si>
  <si>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</si>
  <si>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</si>
  <si>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</si>
  <si>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</si>
  <si>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</si>
  <si>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</si>
  <si>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</si>
  <si>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</si>
  <si>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</si>
  <si>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</si>
  <si>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</si>
  <si>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</si>
  <si>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</si>
  <si>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</si>
  <si>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</si>
  <si>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</si>
  <si>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</si>
  <si>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</si>
  <si>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</si>
  <si>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</si>
  <si>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</si>
  <si>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</si>
  <si>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</si>
  <si>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</si>
  <si>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</si>
  <si>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</si>
  <si>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</si>
  <si>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</si>
  <si>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</si>
  <si>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</si>
  <si>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</si>
  <si>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</si>
  <si>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</si>
  <si>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</si>
  <si>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</si>
  <si>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</si>
  <si>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</si>
  <si>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</si>
  <si>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</si>
  <si>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</si>
  <si>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</si>
  <si>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</si>
  <si>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</si>
  <si>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</si>
  <si>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</si>
  <si>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</si>
  <si>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</si>
  <si>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</si>
  <si>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</si>
  <si>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</si>
  <si>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</si>
  <si>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</si>
  <si>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</si>
  <si>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</si>
  <si>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</si>
  <si>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</si>
  <si>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</si>
  <si>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</si>
  <si>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</si>
  <si>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</si>
  <si>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</si>
  <si>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</si>
  <si>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</si>
  <si>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</si>
  <si>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</si>
  <si>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</si>
  <si>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</si>
  <si>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</si>
  <si>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</si>
  <si>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</si>
  <si>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</si>
  <si>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</si>
  <si>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</si>
  <si>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</si>
  <si>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</si>
  <si>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</si>
  <si>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</si>
  <si>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</si>
  <si>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</si>
  <si>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</si>
  <si>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</si>
  <si>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</si>
  <si>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</si>
  <si>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</si>
  <si>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</si>
  <si>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</si>
  <si>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</si>
  <si>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</si>
  <si>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</si>
  <si>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</si>
  <si>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</si>
  <si>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</si>
  <si>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</si>
  <si>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</si>
  <si>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</si>
  <si>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</si>
  <si>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</si>
  <si>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</si>
  <si>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</si>
  <si>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</si>
  <si>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</si>
  <si>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</si>
  <si>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</si>
  <si>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</si>
  <si>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</si>
  <si>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</si>
  <si>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</si>
  <si>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</si>
  <si>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</si>
  <si>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</si>
  <si>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</si>
  <si>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</si>
  <si>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</si>
  <si>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</si>
  <si>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</si>
  <si>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</si>
  <si>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</si>
  <si>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</si>
  <si>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</si>
  <si>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</si>
  <si>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</si>
  <si>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</si>
  <si>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</si>
  <si>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</si>
  <si>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</si>
  <si>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</si>
  <si>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</si>
  <si>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</si>
  <si>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</si>
  <si>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</si>
  <si>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</si>
  <si>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</si>
  <si>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</si>
  <si>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</si>
  <si>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</si>
  <si>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</si>
  <si>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</si>
  <si>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</si>
  <si>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</si>
  <si>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</si>
  <si>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</si>
  <si>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</si>
  <si>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</si>
  <si>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</si>
  <si>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</si>
  <si>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</si>
  <si>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</si>
  <si>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</si>
  <si>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</si>
  <si>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</si>
  <si>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</si>
  <si>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</si>
  <si>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</si>
  <si>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</si>
  <si>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</si>
  <si>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</si>
  <si>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</si>
  <si>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</si>
  <si>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</si>
  <si>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</si>
  <si>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</si>
  <si>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</si>
  <si>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</si>
  <si>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</si>
  <si>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</si>
  <si>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</si>
  <si>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</si>
  <si>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</si>
  <si>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</si>
  <si>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</si>
  <si>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</si>
  <si>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</si>
  <si>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</si>
  <si>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</si>
  <si>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</si>
  <si>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</si>
  <si>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</si>
  <si>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</si>
  <si>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</si>
  <si>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</si>
  <si>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</si>
  <si>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</si>
  <si>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</si>
  <si>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</si>
  <si>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</si>
  <si>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</si>
  <si>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</si>
  <si>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</si>
  <si>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</si>
  <si>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</si>
  <si>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</si>
  <si>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</si>
  <si>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</si>
  <si>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</si>
  <si>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</si>
  <si>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</si>
  <si>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</si>
  <si>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</si>
  <si>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</si>
  <si>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</si>
  <si>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</si>
  <si>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</si>
  <si>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</si>
  <si>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</si>
  <si>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</si>
  <si>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</si>
  <si>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</si>
  <si>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</si>
  <si>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</si>
  <si>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</si>
  <si>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</si>
  <si>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</si>
  <si>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</si>
  <si>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</si>
  <si>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</si>
  <si>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</si>
  <si>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</si>
  <si>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</si>
  <si>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</si>
  <si>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</si>
  <si>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</si>
  <si>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</si>
  <si>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</si>
  <si>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</si>
  <si>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</si>
  <si>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</si>
  <si>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</si>
  <si>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</si>
  <si>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</si>
  <si>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</si>
  <si>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</si>
  <si>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</si>
  <si>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</si>
  <si>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</si>
  <si>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</si>
  <si>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</si>
  <si>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</si>
  <si>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</si>
  <si>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</si>
  <si>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</si>
  <si>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</si>
  <si>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</si>
  <si>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</si>
  <si>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</si>
  <si>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</si>
  <si>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</si>
  <si>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</si>
  <si>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</si>
  <si>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</si>
  <si>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</si>
  <si>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</si>
  <si>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</si>
  <si>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</si>
  <si>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</si>
  <si>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</si>
  <si>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</si>
  <si>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</si>
  <si>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</si>
  <si>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</si>
  <si>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</si>
  <si>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</si>
  <si>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</si>
  <si>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</si>
  <si>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</si>
  <si>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</si>
  <si>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</si>
  <si>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</si>
  <si>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</si>
  <si>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</si>
  <si>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</si>
  <si>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</si>
  <si>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</si>
  <si>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</si>
  <si>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</si>
  <si>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</si>
  <si>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</si>
  <si>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</si>
  <si>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</si>
  <si>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</si>
  <si>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</si>
  <si>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</si>
  <si>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</si>
  <si>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</si>
  <si>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</si>
  <si>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</si>
  <si>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</si>
  <si>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</si>
  <si>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</si>
  <si>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</si>
  <si>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</si>
  <si>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</si>
  <si>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</si>
  <si>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</si>
  <si>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</si>
  <si>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</si>
  <si>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</si>
  <si>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</si>
  <si>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</si>
  <si>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</si>
  <si>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</si>
  <si>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</si>
  <si>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</si>
  <si>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</si>
  <si>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</si>
  <si>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</si>
  <si>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</si>
  <si>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</si>
  <si>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</si>
  <si>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</si>
  <si>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</si>
  <si>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</si>
  <si>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</si>
  <si>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</si>
  <si>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</si>
  <si>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</si>
  <si>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</si>
  <si>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</si>
  <si>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</si>
  <si>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</si>
  <si>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</si>
  <si>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</si>
  <si>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</si>
  <si>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</si>
  <si>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</si>
  <si>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</si>
  <si>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</si>
  <si>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</si>
  <si>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</si>
  <si>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</si>
  <si>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</si>
  <si>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</si>
  <si>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</si>
  <si>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</si>
  <si>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</si>
  <si>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</si>
  <si>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</si>
  <si>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</si>
  <si>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</si>
  <si>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</si>
  <si>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</si>
  <si>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</si>
  <si>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</si>
  <si>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</si>
  <si>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</si>
  <si>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</si>
  <si>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</si>
  <si>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</si>
  <si>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</si>
  <si>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</si>
  <si>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</si>
  <si>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</si>
  <si>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</si>
  <si>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</si>
  <si>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</si>
  <si>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</si>
  <si>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</si>
  <si>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</si>
  <si>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</si>
  <si>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</si>
  <si>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</si>
  <si>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</si>
  <si>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</si>
  <si>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</si>
  <si>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</si>
  <si>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</si>
  <si>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</si>
  <si>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</si>
  <si>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</si>
  <si>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</si>
  <si>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</si>
  <si>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</si>
  <si>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</si>
  <si>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</si>
  <si>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</si>
  <si>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</si>
  <si>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</si>
  <si>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</si>
  <si>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</si>
  <si>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</si>
  <si>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</si>
  <si>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</si>
  <si>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</si>
  <si>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</si>
  <si>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</si>
  <si>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</si>
  <si>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</si>
  <si>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</si>
  <si>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</si>
  <si>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</si>
  <si>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</si>
  <si>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</si>
  <si>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</si>
  <si>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</si>
  <si>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</si>
  <si>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</si>
  <si>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</si>
  <si>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</si>
  <si>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</si>
  <si>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</si>
  <si>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</si>
  <si>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</si>
  <si>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</si>
  <si>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</si>
  <si>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</si>
  <si>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</si>
  <si>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</si>
  <si>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</si>
  <si>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</si>
  <si>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</si>
  <si>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</si>
  <si>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</si>
  <si>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</si>
  <si>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</si>
  <si>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</si>
  <si>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</si>
  <si>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</si>
  <si>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</si>
  <si>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</si>
  <si>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</si>
  <si>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</si>
  <si>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</si>
  <si>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</si>
  <si>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</si>
  <si>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</si>
  <si>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</si>
  <si>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</si>
  <si>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</si>
  <si>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</si>
  <si>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</si>
  <si>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</si>
  <si>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</si>
  <si>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</si>
  <si>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</si>
  <si>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</si>
  <si>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</si>
  <si>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</si>
  <si>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</si>
  <si>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</si>
  <si>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</si>
  <si>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</si>
  <si>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</si>
  <si>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</si>
  <si>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</si>
  <si>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</si>
  <si>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</si>
  <si>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</si>
  <si>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</si>
  <si>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</si>
  <si>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</si>
  <si>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</si>
  <si>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</si>
  <si>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</si>
  <si>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</si>
  <si>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</si>
  <si>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</si>
  <si>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</si>
  <si>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</si>
  <si>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</si>
  <si>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</si>
  <si>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</si>
  <si>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</si>
  <si>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</si>
  <si>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</si>
  <si>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</si>
  <si>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</si>
  <si>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</si>
  <si>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</si>
  <si>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</si>
  <si>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</si>
  <si>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</si>
  <si>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</si>
  <si>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</si>
  <si>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</si>
  <si>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</si>
  <si>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</si>
  <si>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</si>
  <si>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</si>
  <si>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</si>
  <si>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</si>
  <si>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</si>
  <si>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</si>
  <si>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</si>
  <si>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</si>
  <si>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</si>
  <si>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</si>
  <si>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</si>
  <si>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</si>
  <si>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</si>
  <si>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</si>
  <si>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</si>
  <si>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</si>
  <si>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</si>
  <si>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</si>
  <si>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</si>
  <si>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</si>
  <si>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</si>
  <si>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</si>
  <si>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</si>
  <si>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</si>
  <si>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</si>
  <si>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</si>
  <si>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</si>
  <si>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</si>
  <si>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</si>
  <si>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</si>
  <si>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</si>
  <si>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</si>
  <si>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</si>
  <si>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</si>
  <si>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</si>
  <si>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</si>
  <si>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</si>
  <si>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</si>
  <si>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</si>
  <si>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</si>
  <si>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</si>
  <si>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</si>
  <si>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</si>
  <si>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</si>
  <si>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</si>
  <si>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</si>
  <si>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</si>
  <si>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</si>
  <si>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</si>
  <si>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</si>
  <si>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</si>
  <si>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</si>
  <si>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</si>
  <si>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</si>
  <si>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</si>
  <si>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</si>
  <si>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</si>
  <si>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</si>
  <si>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</si>
  <si>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</si>
  <si>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</si>
  <si>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</si>
  <si>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</si>
  <si>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</si>
  <si>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</si>
  <si>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</si>
  <si>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</si>
  <si>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</si>
  <si>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</si>
  <si>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</si>
  <si>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</si>
  <si>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</si>
  <si>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</si>
  <si>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</si>
  <si>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</si>
  <si>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</si>
  <si>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</si>
  <si>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</si>
  <si>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</si>
  <si>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</si>
  <si>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</si>
  <si>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</si>
  <si>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</si>
  <si>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</si>
  <si>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</si>
  <si>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</si>
  <si>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</si>
  <si>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</si>
  <si>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</si>
  <si>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</si>
  <si>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</si>
  <si>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</si>
  <si>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</si>
  <si>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</si>
  <si>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</si>
  <si>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</si>
  <si>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</si>
  <si>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</si>
  <si>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</si>
  <si>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</si>
  <si>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</si>
  <si>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</si>
  <si>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</si>
  <si>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</si>
  <si>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</si>
  <si>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</si>
  <si>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</si>
  <si>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</si>
  <si>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</si>
  <si>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</si>
  <si>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</si>
  <si>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</si>
  <si>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</si>
  <si>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</si>
  <si>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</si>
  <si>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</si>
  <si>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</si>
  <si>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</si>
  <si>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</si>
  <si>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</si>
  <si>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</si>
  <si>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</si>
  <si>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</si>
  <si>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</si>
  <si>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</si>
  <si>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</si>
  <si>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</si>
  <si>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</si>
  <si>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</si>
  <si>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</si>
  <si>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</si>
  <si>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</si>
  <si>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</si>
  <si>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</si>
  <si>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</si>
  <si>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</si>
  <si>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</si>
  <si>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</si>
  <si>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</si>
  <si>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</si>
  <si>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</si>
  <si>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</si>
  <si>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</si>
  <si>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</si>
  <si>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</si>
  <si>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</si>
  <si>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</si>
  <si>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</si>
  <si>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</si>
  <si>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</si>
  <si>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</si>
  <si>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</si>
  <si>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</si>
  <si>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</si>
  <si>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</si>
  <si>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</si>
  <si>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</si>
  <si>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</si>
  <si>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</si>
  <si>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</si>
  <si>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</si>
  <si>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</si>
  <si>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</si>
  <si>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</si>
  <si>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</si>
  <si>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</si>
  <si>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</si>
  <si>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</si>
  <si>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</si>
  <si>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</si>
  <si>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</si>
  <si>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</si>
  <si>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</si>
  <si>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</si>
  <si>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</si>
  <si>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</si>
  <si>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</si>
  <si>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</si>
  <si>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</si>
  <si>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</si>
  <si>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</si>
  <si>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</si>
  <si>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</si>
  <si>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</si>
  <si>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</si>
  <si>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</si>
  <si>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</si>
  <si>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</si>
  <si>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</si>
  <si>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</si>
  <si>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</si>
  <si>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</si>
  <si>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</si>
  <si>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</si>
  <si>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</si>
  <si>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</si>
  <si>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</si>
  <si>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</si>
  <si>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</si>
  <si>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</si>
  <si>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</si>
  <si>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</si>
  <si>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</si>
  <si>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</si>
  <si>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</si>
  <si>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</si>
  <si>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</si>
  <si>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</si>
  <si>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</si>
  <si>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</si>
  <si>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</si>
  <si>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</si>
  <si>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</si>
  <si>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</si>
  <si>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</si>
  <si>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</si>
  <si>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</si>
  <si>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</si>
  <si>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</si>
  <si>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</si>
  <si>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</si>
  <si>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</si>
  <si>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</si>
  <si>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</si>
  <si>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</si>
  <si>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</si>
  <si>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</si>
  <si>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</si>
  <si>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</si>
  <si>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</si>
  <si>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</si>
  <si>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</si>
  <si>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</si>
  <si>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</si>
  <si>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</si>
  <si>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</si>
  <si>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</si>
  <si>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</si>
  <si>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</si>
  <si>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</si>
  <si>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</si>
  <si>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</si>
  <si>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</si>
  <si>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</si>
  <si>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</si>
  <si>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</si>
  <si>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</si>
  <si>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</si>
  <si>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</si>
  <si>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</si>
  <si>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</si>
  <si>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</si>
  <si>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</si>
  <si>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</si>
  <si>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</si>
  <si>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</si>
  <si>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</si>
  <si>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</si>
  <si>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</si>
  <si>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</si>
  <si>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</si>
  <si>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</si>
  <si>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</si>
  <si>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</si>
  <si>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</si>
  <si>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</si>
  <si>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</si>
  <si>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</si>
  <si>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</si>
  <si>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</si>
  <si>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</si>
  <si>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</si>
  <si>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</si>
  <si>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</si>
  <si>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</si>
  <si>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</si>
  <si>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</si>
  <si>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</si>
  <si>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</si>
  <si>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</si>
  <si>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</si>
  <si>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</si>
  <si>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</si>
  <si>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</si>
  <si>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</si>
  <si>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</si>
  <si>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</si>
  <si>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</si>
  <si>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</si>
  <si>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</si>
  <si>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</si>
  <si>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</si>
  <si>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</si>
  <si>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</si>
  <si>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</si>
  <si>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</si>
  <si>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</si>
  <si>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</si>
  <si>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</si>
  <si>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</si>
  <si>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</si>
  <si>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</si>
  <si>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</si>
  <si>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</si>
  <si>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</si>
  <si>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</si>
  <si>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</si>
  <si>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</si>
  <si>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</si>
  <si>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</si>
  <si>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</si>
  <si>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</si>
  <si>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</si>
  <si>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</si>
  <si>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</si>
  <si>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</si>
  <si>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</si>
  <si>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</si>
  <si>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</si>
  <si>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</si>
  <si>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</si>
  <si>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</si>
  <si>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</si>
  <si>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</si>
  <si>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</si>
  <si>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</si>
  <si>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</si>
  <si>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</si>
  <si>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</si>
  <si>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</si>
  <si>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</si>
  <si>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</si>
  <si>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</si>
  <si>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</si>
  <si>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</si>
  <si>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</si>
  <si>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</si>
  <si>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</si>
  <si>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</si>
  <si>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</si>
  <si>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</si>
  <si>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</si>
  <si>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</si>
  <si>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</si>
  <si>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</si>
  <si>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</si>
  <si>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</si>
  <si>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</si>
  <si>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</si>
  <si>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</si>
  <si>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</si>
  <si>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</si>
  <si>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</si>
  <si>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</si>
  <si>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</si>
  <si>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</si>
  <si>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</si>
  <si>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</si>
  <si>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</si>
  <si>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</si>
  <si>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</si>
  <si>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</si>
  <si>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</si>
  <si>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</si>
  <si>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</si>
  <si>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</si>
  <si>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</si>
  <si>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</si>
  <si>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</si>
  <si>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</si>
  <si>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</si>
  <si>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</si>
  <si>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</si>
  <si>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</si>
  <si>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</si>
  <si>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</si>
  <si>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</si>
  <si>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</si>
  <si>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</si>
  <si>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</si>
  <si>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</si>
  <si>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</si>
  <si>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</si>
  <si>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</si>
  <si>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</si>
  <si>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</si>
  <si>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</si>
  <si>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</si>
  <si>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</si>
  <si>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</si>
  <si>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</si>
  <si>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</si>
  <si>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</si>
  <si>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</si>
  <si>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</si>
  <si>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</si>
  <si>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</si>
  <si>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</si>
  <si>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</si>
  <si>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</si>
  <si>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</si>
  <si>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</si>
  <si>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</si>
  <si>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</si>
  <si>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</si>
  <si>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</si>
  <si>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</si>
  <si>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</si>
  <si>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</si>
  <si>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</si>
  <si>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</si>
  <si>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</si>
  <si>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</si>
  <si>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</si>
  <si>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</si>
  <si>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</si>
  <si>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</si>
  <si>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</si>
  <si>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</si>
  <si>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</si>
  <si>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</si>
  <si>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</si>
  <si>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</si>
  <si>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</si>
  <si>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</si>
  <si>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</si>
  <si>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</si>
  <si>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</si>
  <si>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</si>
  <si>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</si>
  <si>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</si>
  <si>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</si>
  <si>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</si>
  <si>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</si>
  <si>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</si>
  <si>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</si>
  <si>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</si>
  <si>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</si>
  <si>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</si>
  <si>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</si>
  <si>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</si>
  <si>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</si>
  <si>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</si>
  <si>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</si>
  <si>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</si>
  <si>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</si>
  <si>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</si>
  <si>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</si>
  <si>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</si>
  <si>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</si>
  <si>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</si>
  <si>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</si>
  <si>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</si>
  <si>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</si>
  <si>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</si>
  <si>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</si>
  <si>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</si>
  <si>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</si>
  <si>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</si>
  <si>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</si>
  <si>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</si>
  <si>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</si>
  <si>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</si>
  <si>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</si>
  <si>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</si>
  <si>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</si>
  <si>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</si>
  <si>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</si>
  <si>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</si>
  <si>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</si>
  <si>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</si>
  <si>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</si>
  <si>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</si>
  <si>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</si>
  <si>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</si>
  <si>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</si>
  <si>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</si>
  <si>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</si>
  <si>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</si>
  <si>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</si>
  <si>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</si>
  <si>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</si>
  <si>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</si>
  <si>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</si>
  <si>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</si>
  <si>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</si>
  <si>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</si>
  <si>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</si>
  <si>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</si>
  <si>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</si>
  <si>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</si>
  <si>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</si>
  <si>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</si>
  <si>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</si>
  <si>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</si>
  <si>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</si>
  <si>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</si>
  <si>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</si>
  <si>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</si>
  <si>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</si>
  <si>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</si>
  <si>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</si>
  <si>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</si>
  <si>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</si>
  <si>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</si>
  <si>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</si>
  <si>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</si>
  <si>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</si>
  <si>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</si>
  <si>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</si>
  <si>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</si>
  <si>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</si>
  <si>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</si>
  <si>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</si>
  <si>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</si>
  <si>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</si>
  <si>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</si>
  <si>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</si>
  <si>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</si>
  <si>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</si>
  <si>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</si>
  <si>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</si>
  <si>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</si>
  <si>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</si>
  <si>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</si>
  <si>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</si>
  <si>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</si>
  <si>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</si>
  <si>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</si>
  <si>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</si>
  <si>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</si>
  <si>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</si>
  <si>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</si>
  <si>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</si>
  <si>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</si>
  <si>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</si>
  <si>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</si>
  <si>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</si>
  <si>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</si>
  <si>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</si>
  <si>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</si>
  <si>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</si>
  <si>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</si>
  <si>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</si>
  <si>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</si>
  <si>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</si>
  <si>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</si>
  <si>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</si>
  <si>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</si>
  <si>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</si>
  <si>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</si>
  <si>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</si>
  <si>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</si>
  <si>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</si>
  <si>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</si>
  <si>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</si>
  <si>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</si>
  <si>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</si>
  <si>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</si>
  <si>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</si>
  <si>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</si>
  <si>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</si>
  <si>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</si>
  <si>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</si>
  <si>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</si>
  <si>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</si>
  <si>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</si>
  <si>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</si>
  <si>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</si>
  <si>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</si>
  <si>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</si>
  <si>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</si>
  <si>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</si>
  <si>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</si>
  <si>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</si>
  <si>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</si>
  <si>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</si>
  <si>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</si>
  <si>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</si>
  <si>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</si>
  <si>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</si>
  <si>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</si>
  <si>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</si>
  <si>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</si>
  <si>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</si>
  <si>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</si>
  <si>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</si>
  <si>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</si>
  <si>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</si>
  <si>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</si>
  <si>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</si>
  <si>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</si>
  <si>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</si>
  <si>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</si>
  <si>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</si>
  <si>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</si>
  <si>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</si>
  <si>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</si>
  <si>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</si>
  <si>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</si>
  <si>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</si>
  <si>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</si>
  <si>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</si>
  <si>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</si>
  <si>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</si>
  <si>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</si>
  <si>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</si>
  <si>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</si>
  <si>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</si>
  <si>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</si>
  <si>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</si>
  <si>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</si>
  <si>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</si>
  <si>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</si>
  <si>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</si>
  <si>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</si>
  <si>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</si>
  <si>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</si>
  <si>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</si>
  <si>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</si>
  <si>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</si>
  <si>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</si>
  <si>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</si>
  <si>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</si>
  <si>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</si>
  <si>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</si>
  <si>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</si>
  <si>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</si>
  <si>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</si>
  <si>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</si>
  <si>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</si>
  <si>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</si>
  <si>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</si>
  <si>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</si>
  <si>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</si>
  <si>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</si>
  <si>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</si>
  <si>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</si>
  <si>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</si>
  <si>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</si>
  <si>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</si>
  <si>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</si>
  <si>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</si>
  <si>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</si>
  <si>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</si>
  <si>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</si>
  <si>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</si>
  <si>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</si>
  <si>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</si>
  <si>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</si>
  <si>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</si>
  <si>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</si>
  <si>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</si>
  <si>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</si>
  <si>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</si>
  <si>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</si>
  <si>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</si>
  <si>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</si>
  <si>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</si>
  <si>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</si>
  <si>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</si>
  <si>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</si>
  <si>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</si>
  <si>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</si>
  <si>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</si>
  <si>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</si>
  <si>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</si>
  <si>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</si>
  <si>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</si>
  <si>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</si>
  <si>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</si>
  <si>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</si>
  <si>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</si>
  <si>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</si>
  <si>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</si>
  <si>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</si>
  <si>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</si>
  <si>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</si>
  <si>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</si>
  <si>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</si>
  <si>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</si>
  <si>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</si>
  <si>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</si>
  <si>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</si>
  <si>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</si>
  <si>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</si>
  <si>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</si>
  <si>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</si>
  <si>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</si>
  <si>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</si>
  <si>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</si>
  <si>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</si>
  <si>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</si>
  <si>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</si>
  <si>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</si>
  <si>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</si>
  <si>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</si>
  <si>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</si>
  <si>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</si>
  <si>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</si>
  <si>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</si>
  <si>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</si>
  <si>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</si>
  <si>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</si>
  <si>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</si>
  <si>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</si>
  <si>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</si>
  <si>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</si>
  <si>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</si>
  <si>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</si>
  <si>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</si>
  <si>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</si>
  <si>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</si>
  <si>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</si>
  <si>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</si>
  <si>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</si>
  <si>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</si>
  <si>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</si>
  <si>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</si>
  <si>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</si>
  <si>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</si>
  <si>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</si>
  <si>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</si>
  <si>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</si>
  <si>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</si>
  <si>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</si>
  <si>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</si>
  <si>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</si>
  <si>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</si>
  <si>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</si>
  <si>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</si>
  <si>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</si>
  <si>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</si>
  <si>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</si>
  <si>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</si>
  <si>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</si>
  <si>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</si>
  <si>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</si>
  <si>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</si>
  <si>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</si>
  <si>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</si>
  <si>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</si>
  <si>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</si>
  <si>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</si>
  <si>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</si>
  <si>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</si>
  <si>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</si>
  <si>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</si>
  <si>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</si>
  <si>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</si>
  <si>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</si>
  <si>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</si>
  <si>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</si>
  <si>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</si>
  <si>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</si>
  <si>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</si>
  <si>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</si>
  <si>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</si>
  <si>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</si>
  <si>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</si>
  <si>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</si>
  <si>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</si>
  <si>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</si>
  <si>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</si>
  <si>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</si>
  <si>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</si>
  <si>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</si>
  <si>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</si>
  <si>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</si>
  <si>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</si>
  <si>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</si>
  <si>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</si>
  <si>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</si>
  <si>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</si>
  <si>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</si>
  <si>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</si>
  <si>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</si>
  <si>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</si>
  <si>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</si>
  <si>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</si>
  <si>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</si>
  <si>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</si>
  <si>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</si>
  <si>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</si>
  <si>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</si>
  <si>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</si>
  <si>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</si>
  <si>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</si>
  <si>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</si>
  <si>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</si>
  <si>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</si>
  <si>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</si>
  <si>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</si>
  <si>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</si>
  <si>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</si>
  <si>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</si>
  <si>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</si>
  <si>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</si>
  <si>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</si>
  <si>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</si>
  <si>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</si>
  <si>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</si>
  <si>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</si>
  <si>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</si>
  <si>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</si>
  <si>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</si>
  <si>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</si>
  <si>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</si>
  <si>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</si>
  <si>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</si>
  <si>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</si>
  <si>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</si>
  <si>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</si>
  <si>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</si>
  <si>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</si>
  <si>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</si>
  <si>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</si>
  <si>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</si>
  <si>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</si>
  <si>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</si>
  <si>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</si>
  <si>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</si>
  <si>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</si>
  <si>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</si>
  <si>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</si>
  <si>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</si>
  <si>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</si>
  <si>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</si>
  <si>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</si>
  <si>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</si>
  <si>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</si>
  <si>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</si>
  <si>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</si>
  <si>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</si>
  <si>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</si>
  <si>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</si>
  <si>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</si>
  <si>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</si>
  <si>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</si>
  <si>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</si>
  <si>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</si>
  <si>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</si>
  <si>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</si>
  <si>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</si>
  <si>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</si>
  <si>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</si>
  <si>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</si>
  <si>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</si>
  <si>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</si>
  <si>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</si>
  <si>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</si>
  <si>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</si>
  <si>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</si>
  <si>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</si>
  <si>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</si>
  <si>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</si>
  <si>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</si>
  <si>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</si>
  <si>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</si>
  <si>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</si>
  <si>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</si>
  <si>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</si>
  <si>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</si>
  <si>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</si>
  <si>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</si>
  <si>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</si>
  <si>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</si>
  <si>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</si>
  <si>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</si>
  <si>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</si>
  <si>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</si>
  <si>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</si>
  <si>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</si>
  <si>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</si>
  <si>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</si>
  <si>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</si>
  <si>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</si>
  <si>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</si>
  <si>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</si>
  <si>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</si>
  <si>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</si>
  <si>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</si>
  <si>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</si>
  <si>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</si>
  <si>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</si>
  <si>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</si>
  <si>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</si>
  <si>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</si>
  <si>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</si>
  <si>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</si>
  <si>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</si>
  <si>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</si>
  <si>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</si>
  <si>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</si>
  <si>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</si>
  <si>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</si>
  <si>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</si>
  <si>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</si>
  <si>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</si>
  <si>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</si>
  <si>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</si>
  <si>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</si>
  <si>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</si>
  <si>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</si>
  <si>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</si>
  <si>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</si>
  <si>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</si>
  <si>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</si>
  <si>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</si>
  <si>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</si>
  <si>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</si>
  <si>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</si>
  <si>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</si>
  <si>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</si>
  <si>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</si>
  <si>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</si>
  <si>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</si>
  <si>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</si>
  <si>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</si>
  <si>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</si>
  <si>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</si>
  <si>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</si>
  <si>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</si>
  <si>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</si>
  <si>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</si>
  <si>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</si>
  <si>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</si>
  <si>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</si>
  <si>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</si>
  <si>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</si>
  <si>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</si>
  <si>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</si>
  <si>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</si>
  <si>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</si>
  <si>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</si>
  <si>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</si>
  <si>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</si>
  <si>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</si>
  <si>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</si>
  <si>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</si>
  <si>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</si>
  <si>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</si>
  <si>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</si>
  <si>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</si>
  <si>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</si>
  <si>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</si>
  <si>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</si>
  <si>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</si>
  <si>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</si>
  <si>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</si>
  <si>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</si>
  <si>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</si>
  <si>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</si>
  <si>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</si>
  <si>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</si>
  <si>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</si>
  <si>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</si>
  <si>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</si>
  <si>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</si>
  <si>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</si>
  <si>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</si>
  <si>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</si>
  <si>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</si>
  <si>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</si>
  <si>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</si>
  <si>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</si>
  <si>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</si>
  <si>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</si>
  <si>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</si>
  <si>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</si>
  <si>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</si>
  <si>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</si>
  <si>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</si>
  <si>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</si>
  <si>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</si>
  <si>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</si>
  <si>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</si>
  <si>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</si>
  <si>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</si>
  <si>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</si>
  <si>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</si>
  <si>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</si>
  <si>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</si>
  <si>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</si>
  <si>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</si>
  <si>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</si>
  <si>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</si>
  <si>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</si>
  <si>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</si>
  <si>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</si>
  <si>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</si>
  <si>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</si>
  <si>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</si>
  <si>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</si>
  <si>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</si>
  <si>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</si>
  <si>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</si>
  <si>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</si>
  <si>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</si>
  <si>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</si>
  <si>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</si>
  <si>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</si>
  <si>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</si>
  <si>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</si>
  <si>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</si>
  <si>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</si>
  <si>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</si>
  <si>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</si>
  <si>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</si>
  <si>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</si>
  <si>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</si>
  <si>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</si>
  <si>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</si>
  <si>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</si>
  <si>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</si>
  <si>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</si>
  <si>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</si>
  <si>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</si>
  <si>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</si>
  <si>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</si>
  <si>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</si>
  <si>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</si>
  <si>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</si>
  <si>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</si>
  <si>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</si>
  <si>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</si>
  <si>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</si>
  <si>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</si>
  <si>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</si>
  <si>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</si>
  <si>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</si>
  <si>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</si>
  <si>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</si>
  <si>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</si>
  <si>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</si>
  <si>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</si>
  <si>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</si>
  <si>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</si>
  <si>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</si>
  <si>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</si>
  <si>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</si>
  <si>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</si>
  <si>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</si>
  <si>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</si>
  <si>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</si>
  <si>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</si>
  <si>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</si>
  <si>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</si>
  <si>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</si>
  <si>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</si>
  <si>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</si>
  <si>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</si>
  <si>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</si>
  <si>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</si>
  <si>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</si>
  <si>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</si>
  <si>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</si>
  <si>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</si>
  <si>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</si>
  <si>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</si>
  <si>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</si>
  <si>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</si>
  <si>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</si>
  <si>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</si>
  <si>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</si>
  <si>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</si>
  <si>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</si>
  <si>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</si>
  <si>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</si>
  <si>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</si>
  <si>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</si>
  <si>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</si>
  <si>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</si>
  <si>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</si>
  <si>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</si>
  <si>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</si>
  <si>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</si>
  <si>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</si>
  <si>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</si>
  <si>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</si>
  <si>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</si>
  <si>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</si>
  <si>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</si>
  <si>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</si>
  <si>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</si>
  <si>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</si>
  <si>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</si>
  <si>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</si>
  <si>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</si>
  <si>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</si>
  <si>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</si>
  <si>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</si>
  <si>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</si>
  <si>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</si>
  <si>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</si>
  <si>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</si>
  <si>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</si>
  <si>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</si>
  <si>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</si>
  <si>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</si>
  <si>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</si>
  <si>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</si>
  <si>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</si>
  <si>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</si>
  <si>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</si>
  <si>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</si>
  <si>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</si>
  <si>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</si>
  <si>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</si>
  <si>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</si>
  <si>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</si>
  <si>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</si>
  <si>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</si>
  <si>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</si>
  <si>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</si>
  <si>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</si>
  <si>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</si>
  <si>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</si>
  <si>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</si>
  <si>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</si>
  <si>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</si>
  <si>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</si>
  <si>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</si>
  <si>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</si>
  <si>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</si>
  <si>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</si>
  <si>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</si>
  <si>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</si>
  <si>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</si>
  <si>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</si>
  <si>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</si>
  <si>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</si>
  <si>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</si>
  <si>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</si>
  <si>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</si>
  <si>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</si>
  <si>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</si>
  <si>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</si>
  <si>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</si>
  <si>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</si>
  <si>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</si>
  <si>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</si>
  <si>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</si>
  <si>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</si>
  <si>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</si>
  <si>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</si>
  <si>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</si>
  <si>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</si>
  <si>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</si>
  <si>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</si>
  <si>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</si>
  <si>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</si>
  <si>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</si>
  <si>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</si>
  <si>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</si>
  <si>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</si>
  <si>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</si>
  <si>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</si>
  <si>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</si>
  <si>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</si>
  <si>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</si>
  <si>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</si>
  <si>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</si>
  <si>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</si>
  <si>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</si>
  <si>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</si>
  <si>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</si>
  <si>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</si>
  <si>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</si>
  <si>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</si>
  <si>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</si>
  <si>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</si>
  <si>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</si>
  <si>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</si>
  <si>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</si>
  <si>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</si>
  <si>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</si>
  <si>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</si>
  <si>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</si>
  <si>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</si>
  <si>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</si>
  <si>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</si>
  <si>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</si>
  <si>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</si>
  <si>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</si>
  <si>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</si>
  <si>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</si>
  <si>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</si>
  <si>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</si>
  <si>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</si>
  <si>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</si>
  <si>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</si>
  <si>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</si>
  <si>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</si>
  <si>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</si>
  <si>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</si>
  <si>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</si>
  <si>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</si>
  <si>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</si>
  <si>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</si>
  <si>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</si>
  <si>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</si>
  <si>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</si>
  <si>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</si>
  <si>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</si>
  <si>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</si>
  <si>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</si>
  <si>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</si>
  <si>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</si>
  <si>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</si>
  <si>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</si>
  <si>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</si>
  <si>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</si>
  <si>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</si>
  <si>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</si>
  <si>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</si>
  <si>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</si>
  <si>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</si>
  <si>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</si>
  <si>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</si>
  <si>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</si>
  <si>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</si>
  <si>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</si>
  <si>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</si>
  <si>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</si>
  <si>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</si>
  <si>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</si>
  <si>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</si>
  <si>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</si>
  <si>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</si>
  <si>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</si>
  <si>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</si>
  <si>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</si>
  <si>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</si>
  <si>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</si>
  <si>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</si>
  <si>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</si>
  <si>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</si>
  <si>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</si>
  <si>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</si>
  <si>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</si>
  <si>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</si>
  <si>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</si>
  <si>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</si>
  <si>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</si>
  <si>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</si>
  <si>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</si>
  <si>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</si>
  <si>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</si>
  <si>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</si>
  <si>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</si>
  <si>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</si>
  <si>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</si>
  <si>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</si>
  <si>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</si>
  <si>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</si>
  <si>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</si>
  <si>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</si>
  <si>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</si>
  <si>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</si>
  <si>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</si>
  <si>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</si>
  <si>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</si>
  <si>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</si>
  <si>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</si>
  <si>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</si>
  <si>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</si>
  <si>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</si>
  <si>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</si>
  <si>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</si>
  <si>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</si>
  <si>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</si>
  <si>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</si>
  <si>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</si>
  <si>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</si>
  <si>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</si>
  <si>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</si>
  <si>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</si>
  <si>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</si>
  <si>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</si>
  <si>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</si>
  <si>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</si>
  <si>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</si>
  <si>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</si>
  <si>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</si>
  <si>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</si>
  <si>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</si>
  <si>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</si>
  <si>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</si>
  <si>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</si>
  <si>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</si>
  <si>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</si>
  <si>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</si>
  <si>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</si>
  <si>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</si>
  <si>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</si>
  <si>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</si>
  <si>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</si>
  <si>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</si>
  <si>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</si>
  <si>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</si>
  <si>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</si>
  <si>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</si>
  <si>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</si>
  <si>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</si>
  <si>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</si>
  <si>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</si>
  <si>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</si>
  <si>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</si>
  <si>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</si>
  <si>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</si>
  <si>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</si>
  <si>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</si>
  <si>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</si>
  <si>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</si>
  <si>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</si>
  <si>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</si>
  <si>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</si>
  <si>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</si>
  <si>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</si>
  <si>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</si>
  <si>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</si>
  <si>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</si>
  <si>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</si>
  <si>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</si>
  <si>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</si>
  <si>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</si>
  <si>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</si>
  <si>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</si>
  <si>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</si>
  <si>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</si>
  <si>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</si>
  <si>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</si>
  <si>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</si>
  <si>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</si>
  <si>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</si>
  <si>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</si>
  <si>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</si>
  <si>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</si>
  <si>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</si>
  <si>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</si>
  <si>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</si>
  <si>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</si>
  <si>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</si>
  <si>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</si>
  <si>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</si>
  <si>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</si>
  <si>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</si>
  <si>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</si>
  <si>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</si>
  <si>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</si>
  <si>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</si>
  <si>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</si>
  <si>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</si>
  <si>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</si>
  <si>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</si>
  <si>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</si>
  <si>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</si>
  <si>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</si>
  <si>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</si>
  <si>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</si>
  <si>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</si>
  <si>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</si>
  <si>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</si>
  <si>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</si>
  <si>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</si>
  <si>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</si>
  <si>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</si>
  <si>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</si>
  <si>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</si>
  <si>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</si>
  <si>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</si>
  <si>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</si>
  <si>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</si>
  <si>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</si>
  <si>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</si>
  <si>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</si>
  <si>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</si>
  <si>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</si>
  <si>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</si>
  <si>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</si>
  <si>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</si>
  <si>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</si>
  <si>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</si>
  <si>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</si>
  <si>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</si>
  <si>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</si>
  <si>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</si>
  <si>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</si>
  <si>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</si>
  <si>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</si>
  <si>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</si>
  <si>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</si>
  <si>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</si>
  <si>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</si>
  <si>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</si>
  <si>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</si>
  <si>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</si>
  <si>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</si>
  <si>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</si>
  <si>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</si>
  <si>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</si>
  <si>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</si>
  <si>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</si>
  <si>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</si>
  <si>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</si>
  <si>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</si>
  <si>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</si>
  <si>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</si>
  <si>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</si>
  <si>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</si>
  <si>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</si>
  <si>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</si>
  <si>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</si>
  <si>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</si>
  <si>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</si>
  <si>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</si>
  <si>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</si>
  <si>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</si>
  <si>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</si>
  <si>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</si>
  <si>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</si>
  <si>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</si>
  <si>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</si>
  <si>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</si>
  <si>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</si>
  <si>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</si>
  <si>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</si>
  <si>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</si>
  <si>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</si>
  <si>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</si>
  <si>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</si>
  <si>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</si>
  <si>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</si>
  <si>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</si>
  <si>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</si>
  <si>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</si>
  <si>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</si>
  <si>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</si>
  <si>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</si>
  <si>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</si>
  <si>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</si>
  <si>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</si>
  <si>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</si>
  <si>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</si>
  <si>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</si>
  <si>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</si>
  <si>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</si>
  <si>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</si>
  <si>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</si>
  <si>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</si>
  <si>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</si>
  <si>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</si>
  <si>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</si>
  <si>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</si>
  <si>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</si>
  <si>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</si>
  <si>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</si>
  <si>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</si>
  <si>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</si>
  <si>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</si>
  <si>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</si>
  <si>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</si>
  <si>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</si>
  <si>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</si>
  <si>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</si>
  <si>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</si>
  <si>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</si>
  <si>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</si>
  <si>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</si>
  <si>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</si>
  <si>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</si>
  <si>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</si>
  <si>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</si>
  <si>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</si>
  <si>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</si>
  <si>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</si>
  <si>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</si>
  <si>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</si>
  <si>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</si>
  <si>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</si>
  <si>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</si>
  <si>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</si>
  <si>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</si>
  <si>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</si>
  <si>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</si>
  <si>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</si>
  <si>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</si>
  <si>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</si>
  <si>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</si>
  <si>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</si>
  <si>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</si>
  <si>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</si>
  <si>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</si>
  <si>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</si>
  <si>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</si>
  <si>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</si>
  <si>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</si>
  <si>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</si>
  <si>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</si>
  <si>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</si>
  <si>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</si>
  <si>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</si>
  <si>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</si>
  <si>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</si>
  <si>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</si>
  <si>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</si>
  <si>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</si>
  <si>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</si>
  <si>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</si>
  <si>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</si>
  <si>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</si>
  <si>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</si>
  <si>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</si>
  <si>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</si>
  <si>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</si>
  <si>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</si>
  <si>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</si>
  <si>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</si>
  <si>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</si>
  <si>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</si>
  <si>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</si>
  <si>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</si>
  <si>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</si>
  <si>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</si>
  <si>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</si>
  <si>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</si>
  <si>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</si>
  <si>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</si>
  <si>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</si>
  <si>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</si>
  <si>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</si>
  <si>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</si>
  <si>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</si>
  <si>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</si>
  <si>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</si>
  <si>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</si>
  <si>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</si>
  <si>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</si>
  <si>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</si>
  <si>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</si>
  <si>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</si>
  <si>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</si>
  <si>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</si>
  <si>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</si>
  <si>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</si>
  <si>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</si>
  <si>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</si>
  <si>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</si>
  <si>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</si>
  <si>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</si>
  <si>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</si>
  <si>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</si>
  <si>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</si>
  <si>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</si>
  <si>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</si>
  <si>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</si>
  <si>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</si>
  <si>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</si>
  <si>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</si>
  <si>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</si>
  <si>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</si>
  <si>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</si>
  <si>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</si>
  <si>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</si>
  <si>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</si>
  <si>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</si>
  <si>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</si>
  <si>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</si>
  <si>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</si>
  <si>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</si>
  <si>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</si>
  <si>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</si>
  <si>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</si>
  <si>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</si>
  <si>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</si>
  <si>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</si>
  <si>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</si>
  <si>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</si>
  <si>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</si>
  <si>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</si>
  <si>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</si>
  <si>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</si>
  <si>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</si>
  <si>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</si>
  <si>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</si>
  <si>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</si>
  <si>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</si>
  <si>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</si>
  <si>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</si>
  <si>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</si>
  <si>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</si>
  <si>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</si>
  <si>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</si>
  <si>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</si>
  <si>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</si>
  <si>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</si>
  <si>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</si>
  <si>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</si>
  <si>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</si>
  <si>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</si>
  <si>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</si>
  <si>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</si>
  <si>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</si>
  <si>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</si>
  <si>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</si>
  <si>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</si>
  <si>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</si>
  <si>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</si>
  <si>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</si>
  <si>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</si>
  <si>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</si>
  <si>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</si>
  <si>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</si>
  <si>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</si>
  <si>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</si>
  <si>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</si>
  <si>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</si>
  <si>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</si>
  <si>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</si>
  <si>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</si>
  <si>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</si>
  <si>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</si>
  <si>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</si>
  <si>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</si>
  <si>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</si>
  <si>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</si>
  <si>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</si>
  <si>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</si>
  <si>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</si>
  <si>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</si>
  <si>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</si>
  <si>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</si>
  <si>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</si>
  <si>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</si>
  <si>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</si>
  <si>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</si>
  <si>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</si>
  <si>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</si>
  <si>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</si>
  <si>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</si>
  <si>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</si>
  <si>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</si>
  <si>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</si>
  <si>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</si>
  <si>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</si>
  <si>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</si>
  <si>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</si>
  <si>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</si>
  <si>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</si>
  <si>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</si>
  <si>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</si>
  <si>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</si>
  <si>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</si>
  <si>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</si>
  <si>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</si>
  <si>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</si>
  <si>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</si>
  <si>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</si>
  <si>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</si>
  <si>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</si>
  <si>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</si>
  <si>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</si>
  <si>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</si>
  <si>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</si>
  <si>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</si>
  <si>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</si>
  <si>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</si>
  <si>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</si>
  <si>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</si>
  <si>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</si>
  <si>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</si>
  <si>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</si>
  <si>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</si>
  <si>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</si>
  <si>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</si>
  <si>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</si>
  <si>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</si>
  <si>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</si>
  <si>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</si>
  <si>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</si>
  <si>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</si>
  <si>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</si>
  <si>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</si>
  <si>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</si>
  <si>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</si>
  <si>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</si>
  <si>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</si>
  <si>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</si>
  <si>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</si>
  <si>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</si>
  <si>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</si>
  <si>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</si>
  <si>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</si>
  <si>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</si>
  <si>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</si>
  <si>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</si>
  <si>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</si>
  <si>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</si>
  <si>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</si>
  <si>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</si>
  <si>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</si>
  <si>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</si>
  <si>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</si>
  <si>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</si>
  <si>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</si>
  <si>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</si>
  <si>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</si>
  <si>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</si>
  <si>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</si>
  <si>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</si>
  <si>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</si>
  <si>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</si>
  <si>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</si>
  <si>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</si>
  <si>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</si>
  <si>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</si>
  <si>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</si>
  <si>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</si>
  <si>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</si>
  <si>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</si>
  <si>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</si>
  <si>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</si>
  <si>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</si>
  <si>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</si>
  <si>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</si>
  <si>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</si>
  <si>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</si>
  <si>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</si>
  <si>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</si>
  <si>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</si>
  <si>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</si>
  <si>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</si>
  <si>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</si>
  <si>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</si>
  <si>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</si>
  <si>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</si>
  <si>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</si>
  <si>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</si>
  <si>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</si>
  <si>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</si>
  <si>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</si>
  <si>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</si>
  <si>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</si>
  <si>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</si>
  <si>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</si>
  <si>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</si>
  <si>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</si>
  <si>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</si>
  <si>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</si>
  <si>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</si>
  <si>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</si>
  <si>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</si>
  <si>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</si>
  <si>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</si>
  <si>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</si>
  <si>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</si>
  <si>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</si>
  <si>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</si>
  <si>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</si>
  <si>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</si>
  <si>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</si>
  <si>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</si>
  <si>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</si>
  <si>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</si>
  <si>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</si>
  <si>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</si>
  <si>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</si>
  <si>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</si>
  <si>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</si>
  <si>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</si>
  <si>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</si>
  <si>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</si>
  <si>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</si>
  <si>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</si>
  <si>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</si>
  <si>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</si>
  <si>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</si>
  <si>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</si>
  <si>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</si>
  <si>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</si>
  <si>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</si>
  <si>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</si>
  <si>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</si>
  <si>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</si>
  <si>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</si>
  <si>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</si>
  <si>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</si>
  <si>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</si>
  <si>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</si>
  <si>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</si>
  <si>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</si>
  <si>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</si>
  <si>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</si>
  <si>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</si>
  <si>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</si>
  <si>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</si>
  <si>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</si>
  <si>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</si>
  <si>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</si>
  <si>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</si>
  <si>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</si>
  <si>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</si>
  <si>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</si>
  <si>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</si>
  <si>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</si>
  <si>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</si>
  <si>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</si>
  <si>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</si>
  <si>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</si>
  <si>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</si>
  <si>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</si>
  <si>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</si>
  <si>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</si>
  <si>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</si>
  <si>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</si>
  <si>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</si>
  <si>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</si>
  <si>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</si>
  <si>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</si>
  <si>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</si>
  <si>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</si>
  <si>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</si>
  <si>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</si>
  <si>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</si>
  <si>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</si>
  <si>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</si>
  <si>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</si>
  <si>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</si>
  <si>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</si>
  <si>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</si>
  <si>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</si>
  <si>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</si>
  <si>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</si>
  <si>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</si>
  <si>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</si>
  <si>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</si>
  <si>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</si>
  <si>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</si>
  <si>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</si>
  <si>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</si>
  <si>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</si>
  <si>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</si>
  <si>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</si>
  <si>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</si>
  <si>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</si>
  <si>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</si>
  <si>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</si>
  <si>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</si>
  <si>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</si>
  <si>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</si>
  <si>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</si>
  <si>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</si>
  <si>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</si>
  <si>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</si>
  <si>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</si>
  <si>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</si>
  <si>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</si>
  <si>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</si>
  <si>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</si>
  <si>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</si>
  <si>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</si>
  <si>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</si>
  <si>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</si>
  <si>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</si>
  <si>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</si>
  <si>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</si>
  <si>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</si>
  <si>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</si>
  <si>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</si>
  <si>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</si>
  <si>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</si>
  <si>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</si>
  <si>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</si>
  <si>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</si>
  <si>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</si>
  <si>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</si>
  <si>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</si>
  <si>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</si>
  <si>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</si>
  <si>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</si>
  <si>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</si>
  <si>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</si>
  <si>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</si>
  <si>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</si>
  <si>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</si>
  <si>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</si>
  <si>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</si>
  <si>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</si>
  <si>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</si>
  <si>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</si>
  <si>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</si>
  <si>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</si>
  <si>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</si>
  <si>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</si>
  <si>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</si>
  <si>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</si>
  <si>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</si>
  <si>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</si>
  <si>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</si>
  <si>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</si>
  <si>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</si>
  <si>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</si>
  <si>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</si>
  <si>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</si>
  <si>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</si>
  <si>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</si>
  <si>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</si>
  <si>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</si>
  <si>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</si>
  <si>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</si>
  <si>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</si>
  <si>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</si>
  <si>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</si>
  <si>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</si>
  <si>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</si>
  <si>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</si>
  <si>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</si>
  <si>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</si>
  <si>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</si>
  <si>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</si>
  <si>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</si>
  <si>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</si>
  <si>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</si>
  <si>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</si>
  <si>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</si>
  <si>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</si>
  <si>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</si>
  <si>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</si>
  <si>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</si>
  <si>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</si>
  <si>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</si>
  <si>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</si>
  <si>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</si>
  <si>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</si>
  <si>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</si>
  <si>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</si>
  <si>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</si>
  <si>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</si>
  <si>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</si>
  <si>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</si>
  <si>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</si>
  <si>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</si>
  <si>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</si>
  <si>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</si>
  <si>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</si>
  <si>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</si>
  <si>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</si>
  <si>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</si>
  <si>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</si>
  <si>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</si>
  <si>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</si>
  <si>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</si>
  <si>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</si>
  <si>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</si>
  <si>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</si>
  <si>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</si>
  <si>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</si>
  <si>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</si>
  <si>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</si>
  <si>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</si>
  <si>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</si>
  <si>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</si>
  <si>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</si>
  <si>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</si>
  <si>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</si>
  <si>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</si>
  <si>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</si>
  <si>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</si>
  <si>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</si>
  <si>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</si>
  <si>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</si>
  <si>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</si>
  <si>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</si>
  <si>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</si>
  <si>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</si>
  <si>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</si>
  <si>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</si>
  <si>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</si>
  <si>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</si>
  <si>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</si>
  <si>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</si>
  <si>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</si>
  <si>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</si>
  <si>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</si>
  <si>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</si>
  <si>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</si>
  <si>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</si>
  <si>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</si>
  <si>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</si>
  <si>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</si>
  <si>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</si>
  <si>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</si>
  <si>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</si>
  <si>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</si>
  <si>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</si>
  <si>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</si>
  <si>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</si>
  <si>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</si>
  <si>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</si>
  <si>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</si>
  <si>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</si>
  <si>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</si>
  <si>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</si>
  <si>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</si>
  <si>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</si>
  <si>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</si>
  <si>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</si>
  <si>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</si>
  <si>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</si>
  <si>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</si>
  <si>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</si>
  <si>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</si>
  <si>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</si>
  <si>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</si>
  <si>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</si>
  <si>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</si>
  <si>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</si>
  <si>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</si>
  <si>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</si>
  <si>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</si>
  <si>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</si>
  <si>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</si>
  <si>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</si>
  <si>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</si>
  <si>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</si>
  <si>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</si>
  <si>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</si>
  <si>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</si>
  <si>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</si>
  <si>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</si>
  <si>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</si>
  <si>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</si>
  <si>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</si>
  <si>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</si>
  <si>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</si>
  <si>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</si>
  <si>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</si>
  <si>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</si>
  <si>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</si>
  <si>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</si>
  <si>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</si>
  <si>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</si>
  <si>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</si>
  <si>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</si>
  <si>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</si>
  <si>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</si>
  <si>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</si>
  <si>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</si>
  <si>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</si>
  <si>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</si>
  <si>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</si>
  <si>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</si>
  <si>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</si>
  <si>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</si>
  <si>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</si>
  <si>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</si>
  <si>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</si>
  <si>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</si>
  <si>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</si>
  <si>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</si>
  <si>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</si>
  <si>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</si>
  <si>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</si>
  <si>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</si>
  <si>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</si>
  <si>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</si>
  <si>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</si>
  <si>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</si>
  <si>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</si>
  <si>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</si>
  <si>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</si>
  <si>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</si>
  <si>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</si>
  <si>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</si>
  <si>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</si>
  <si>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</si>
  <si>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</si>
  <si>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</si>
  <si>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</si>
  <si>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</si>
  <si>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</si>
  <si>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</si>
  <si>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</si>
  <si>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</si>
  <si>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</si>
  <si>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</si>
  <si>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</si>
  <si>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</si>
  <si>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</si>
  <si>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</si>
  <si>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</si>
  <si>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</si>
  <si>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</si>
  <si>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</si>
  <si>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</si>
  <si>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</si>
  <si>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</si>
  <si>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</si>
  <si>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</si>
  <si>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</si>
  <si>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</si>
  <si>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</si>
  <si>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</si>
  <si>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</si>
  <si>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</si>
  <si>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</si>
  <si>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</si>
  <si>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</si>
  <si>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</si>
  <si>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</si>
  <si>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</si>
  <si>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</si>
  <si>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</si>
  <si>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</si>
  <si>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</si>
  <si>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</si>
  <si>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</si>
  <si>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</si>
  <si>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</si>
  <si>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</si>
  <si>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</si>
  <si>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</si>
  <si>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</si>
  <si>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</si>
  <si>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</si>
  <si>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</si>
  <si>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</si>
  <si>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</si>
  <si>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</si>
  <si>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</si>
  <si>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</si>
  <si>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</si>
  <si>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</si>
  <si>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</si>
  <si>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</si>
  <si>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</si>
  <si>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</si>
  <si>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</si>
  <si>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</si>
  <si>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</si>
  <si>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</si>
  <si>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</si>
  <si>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</si>
  <si>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</si>
  <si>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</si>
  <si>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</si>
  <si>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</si>
  <si>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</si>
  <si>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</si>
  <si>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</si>
  <si>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</si>
  <si>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</si>
  <si>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</si>
  <si>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</si>
  <si>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</si>
  <si>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</si>
  <si>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</si>
  <si>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</si>
  <si>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</si>
  <si>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</si>
  <si>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</si>
  <si>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</si>
  <si>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</si>
  <si>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</si>
  <si>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</si>
  <si>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</si>
  <si>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</si>
  <si>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</si>
  <si>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</si>
  <si>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</si>
  <si>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</si>
  <si>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</si>
  <si>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</si>
  <si>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</si>
  <si>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</si>
  <si>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</si>
  <si>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</si>
  <si>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</si>
  <si>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</si>
  <si>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</si>
  <si>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</si>
  <si>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</si>
  <si>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</si>
  <si>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</si>
  <si>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</si>
  <si>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</si>
  <si>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</si>
  <si>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</si>
  <si>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</si>
  <si>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</si>
  <si>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</si>
  <si>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</si>
  <si>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</si>
  <si>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</si>
  <si>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</si>
  <si>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</si>
  <si>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</si>
  <si>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</si>
  <si>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</si>
  <si>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</si>
  <si>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</si>
  <si>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</si>
  <si>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</si>
  <si>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</si>
  <si>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</si>
  <si>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</si>
  <si>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</si>
  <si>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</si>
  <si>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</si>
  <si>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</si>
  <si>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</si>
  <si>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</si>
  <si>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</si>
  <si>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</si>
  <si>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</si>
  <si>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</si>
  <si>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</si>
  <si>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</si>
  <si>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</si>
  <si>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</si>
  <si>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</si>
  <si>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</si>
  <si>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</si>
  <si>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</si>
  <si>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</si>
  <si>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</si>
  <si>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</si>
  <si>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</si>
  <si>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</si>
  <si>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</si>
  <si>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</si>
  <si>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</si>
  <si>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</si>
  <si>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</si>
  <si>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</si>
  <si>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</si>
  <si>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</si>
  <si>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</si>
  <si>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</si>
  <si>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</si>
  <si>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</si>
  <si>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</si>
  <si>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</si>
  <si>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</si>
  <si>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</si>
  <si>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</si>
  <si>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</si>
  <si>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</si>
  <si>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</si>
  <si>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</si>
  <si>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</si>
  <si>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</si>
  <si>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</si>
  <si>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</si>
  <si>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</si>
  <si>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</si>
  <si>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</si>
  <si>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</si>
  <si>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</si>
  <si>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</si>
  <si>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</si>
  <si>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</si>
  <si>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</si>
  <si>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</si>
  <si>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</si>
  <si>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</si>
  <si>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</si>
  <si>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</si>
  <si>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</si>
  <si>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</si>
  <si>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</si>
  <si>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</si>
  <si>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</si>
  <si>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</si>
  <si>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</si>
  <si>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</si>
  <si>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</si>
  <si>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</si>
  <si>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</si>
  <si>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</si>
  <si>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</si>
  <si>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</si>
  <si>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</si>
  <si>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</si>
  <si>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</si>
  <si>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</si>
  <si>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</si>
  <si>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</si>
  <si>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</si>
  <si>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</si>
  <si>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</si>
  <si>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</si>
  <si>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</si>
  <si>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</si>
  <si>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</si>
  <si>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</si>
  <si>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</si>
  <si>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</si>
  <si>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</si>
  <si>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</si>
  <si>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</si>
  <si>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</si>
  <si>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</si>
  <si>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</si>
  <si>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</si>
  <si>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</si>
  <si>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</si>
  <si>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</si>
  <si>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</si>
  <si>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</si>
  <si>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</si>
  <si>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</si>
  <si>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</si>
  <si>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</si>
  <si>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</si>
  <si>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</si>
  <si>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</si>
  <si>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</si>
  <si>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</si>
  <si>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</si>
  <si>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</si>
  <si>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</si>
  <si>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</si>
  <si>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</si>
  <si>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</si>
  <si>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</si>
  <si>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</si>
  <si>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</si>
  <si>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</si>
  <si>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</si>
  <si>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</si>
  <si>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</si>
  <si>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</si>
  <si>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</si>
  <si>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</si>
  <si>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</si>
  <si>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</si>
  <si>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</si>
  <si>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</si>
  <si>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</si>
  <si>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</si>
  <si>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</si>
  <si>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</si>
  <si>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</si>
  <si>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</si>
  <si>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</si>
  <si>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</si>
  <si>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</si>
  <si>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</si>
  <si>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</si>
  <si>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</si>
  <si>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</si>
  <si>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</si>
  <si>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</si>
  <si>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</si>
  <si>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</si>
  <si>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</si>
  <si>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</si>
  <si>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</si>
  <si>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</si>
  <si>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</si>
  <si>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</si>
  <si>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</si>
  <si>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</si>
  <si>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</si>
  <si>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</si>
  <si>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</si>
  <si>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</si>
  <si>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</si>
  <si>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</si>
  <si>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</si>
  <si>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</si>
  <si>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</si>
  <si>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</si>
  <si>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</si>
  <si>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</si>
  <si>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</si>
  <si>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</si>
  <si>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</si>
  <si>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</si>
  <si>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</si>
  <si>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</si>
  <si>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</si>
  <si>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</si>
  <si>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</si>
  <si>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</si>
  <si>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</si>
  <si>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</si>
  <si>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</si>
  <si>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</si>
  <si>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</si>
  <si>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</si>
  <si>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</si>
  <si>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</si>
  <si>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</si>
  <si>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</si>
  <si>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</si>
  <si>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</si>
  <si>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</si>
  <si>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</si>
  <si>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</si>
  <si>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</si>
  <si>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</si>
  <si>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</si>
  <si>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</si>
  <si>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</si>
  <si>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</si>
  <si>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</si>
  <si>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</si>
  <si>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</si>
  <si>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</si>
  <si>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</si>
  <si>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</si>
  <si>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</si>
  <si>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</si>
  <si>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</si>
  <si>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</si>
  <si>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</si>
  <si>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</si>
  <si>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</si>
  <si>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</si>
  <si>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</si>
  <si>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</si>
  <si>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</si>
  <si>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</si>
  <si>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</si>
  <si>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</si>
  <si>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</si>
  <si>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</si>
  <si>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</si>
  <si>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</si>
  <si>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</si>
  <si>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</si>
  <si>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</si>
  <si>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</si>
  <si>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</si>
  <si>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</si>
  <si>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</si>
  <si>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</si>
  <si>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</si>
  <si>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</si>
  <si>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</si>
  <si>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</si>
  <si>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</si>
  <si>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</si>
  <si>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</si>
  <si>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</si>
  <si>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</si>
  <si>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</si>
  <si>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</si>
  <si>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</si>
  <si>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</si>
  <si>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</si>
  <si>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</si>
  <si>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</si>
  <si>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</si>
  <si>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</si>
  <si>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</si>
  <si>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</si>
  <si>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</si>
  <si>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</si>
  <si>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</si>
  <si>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</si>
  <si>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</si>
  <si>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</si>
  <si>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</si>
  <si>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</si>
  <si>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</si>
  <si>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</si>
  <si>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</si>
  <si>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</si>
  <si>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</si>
  <si>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</si>
  <si>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</si>
  <si>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</si>
  <si>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</si>
  <si>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</si>
  <si>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</si>
  <si>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</si>
  <si>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</si>
  <si>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</si>
  <si>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</si>
  <si>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</si>
  <si>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</si>
  <si>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</si>
  <si>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</si>
  <si>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</si>
  <si>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</si>
  <si>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</si>
  <si>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</si>
  <si>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</si>
  <si>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</si>
  <si>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</si>
  <si>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</si>
  <si>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</si>
  <si>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</si>
  <si>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</si>
  <si>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</si>
  <si>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</si>
  <si>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</si>
  <si>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</si>
  <si>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</si>
  <si>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</si>
  <si>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</si>
  <si>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</si>
  <si>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</si>
  <si>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</si>
  <si>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</si>
  <si>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</si>
  <si>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</si>
  <si>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</si>
  <si>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</si>
  <si>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</si>
  <si>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</si>
  <si>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</si>
  <si>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</si>
  <si>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</si>
  <si>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</si>
  <si>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</si>
  <si>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</si>
  <si>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</si>
  <si>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</si>
  <si>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</si>
  <si>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</si>
  <si>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</si>
  <si>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</si>
  <si>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</si>
  <si>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</si>
  <si>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</si>
  <si>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</si>
  <si>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</si>
  <si>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</si>
  <si>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</si>
  <si>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</si>
  <si>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</si>
  <si>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</si>
  <si>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</si>
  <si>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</si>
  <si>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</si>
  <si>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</si>
  <si>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</si>
  <si>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</si>
  <si>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</si>
  <si>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</si>
  <si>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</si>
  <si>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</si>
  <si>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</si>
  <si>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</si>
  <si>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</si>
  <si>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</si>
  <si>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</si>
  <si>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</si>
  <si>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</si>
  <si>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</si>
  <si>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</si>
  <si>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</si>
  <si>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</si>
  <si>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</si>
  <si>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</si>
  <si>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</si>
  <si>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</si>
  <si>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</si>
  <si>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</si>
  <si>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</si>
  <si>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</si>
  <si>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</si>
  <si>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</si>
  <si>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</si>
  <si>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</si>
  <si>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</si>
  <si>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</si>
  <si>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</si>
  <si>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</si>
  <si>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</si>
  <si>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</si>
  <si>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</si>
  <si>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</si>
  <si>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</si>
  <si>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</si>
  <si>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</si>
  <si>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</si>
  <si>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</si>
  <si>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</si>
  <si>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</si>
  <si>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</si>
  <si>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</si>
  <si>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</si>
  <si>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</si>
  <si>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</si>
  <si>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</si>
  <si>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</si>
  <si>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</si>
  <si>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</si>
  <si>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</si>
  <si>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</si>
  <si>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</si>
  <si>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</si>
  <si>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</si>
  <si>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</si>
  <si>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</si>
  <si>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</si>
  <si>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</si>
  <si>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</si>
  <si>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</si>
  <si>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</si>
  <si>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</si>
  <si>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</si>
  <si>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</si>
  <si>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</si>
  <si>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</si>
  <si>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</si>
  <si>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</si>
  <si>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</si>
  <si>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</si>
  <si>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</si>
  <si>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</si>
  <si>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</si>
  <si>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</si>
  <si>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</si>
  <si>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</si>
  <si>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</si>
  <si>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</si>
  <si>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</si>
  <si>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</si>
  <si>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</si>
  <si>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</si>
  <si>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</si>
  <si>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</si>
  <si>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</si>
  <si>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</si>
  <si>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</si>
  <si>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</si>
  <si>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</si>
  <si>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</si>
  <si>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</si>
  <si>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</si>
  <si>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</si>
  <si>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</si>
  <si>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</si>
  <si>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</si>
  <si>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</si>
  <si>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</si>
  <si>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</si>
  <si>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</si>
  <si>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</si>
  <si>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</si>
  <si>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</si>
  <si>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</si>
  <si>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</si>
  <si>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</si>
  <si>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</si>
  <si>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</si>
  <si>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</si>
  <si>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</si>
  <si>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</si>
  <si>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</si>
  <si>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</si>
  <si>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</si>
  <si>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</si>
  <si>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</si>
  <si>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</si>
  <si>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</si>
  <si>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</si>
  <si>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</si>
  <si>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</si>
  <si>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</si>
  <si>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</si>
  <si>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</si>
  <si>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</si>
  <si>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</si>
  <si>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</si>
  <si>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</si>
  <si>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</si>
  <si>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</si>
  <si>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</si>
  <si>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</si>
  <si>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</si>
  <si>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</si>
  <si>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</si>
  <si>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</si>
  <si>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</si>
  <si>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</si>
  <si>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</si>
  <si>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</si>
  <si>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</si>
  <si>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</si>
  <si>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</si>
  <si>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</si>
  <si>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</si>
  <si>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</si>
  <si>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</si>
  <si>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</si>
  <si>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</si>
  <si>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</si>
  <si>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</si>
  <si>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</si>
  <si>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</si>
  <si>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</si>
  <si>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</si>
  <si>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</si>
  <si>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</si>
  <si>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</si>
  <si>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</si>
  <si>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</si>
  <si>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</si>
  <si>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</si>
  <si>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</si>
  <si>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</si>
  <si>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</si>
  <si>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</si>
  <si>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</si>
  <si>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</si>
  <si>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</si>
  <si>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</si>
  <si>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</si>
  <si>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</si>
  <si>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</si>
  <si>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</si>
  <si>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</si>
  <si>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</si>
  <si>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</si>
  <si>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</si>
  <si>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</si>
  <si>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</si>
  <si>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</si>
  <si>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</si>
  <si>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</si>
  <si>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</si>
  <si>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</si>
  <si>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</si>
  <si>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</si>
  <si>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</si>
  <si>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</si>
  <si>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</si>
  <si>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</si>
  <si>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</si>
  <si>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</si>
  <si>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</si>
  <si>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</si>
  <si>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</si>
  <si>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</si>
  <si>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</si>
  <si>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</si>
  <si>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</si>
  <si>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</si>
  <si>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</si>
  <si>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</si>
  <si>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</si>
  <si>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</si>
  <si>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</si>
  <si>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</si>
  <si>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</si>
  <si>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</si>
  <si>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</si>
  <si>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</si>
  <si>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</si>
  <si>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</si>
  <si>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</si>
  <si>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</si>
  <si>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</si>
  <si>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</si>
  <si>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</si>
  <si>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</si>
  <si>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</si>
  <si>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</si>
  <si>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</si>
  <si>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</si>
  <si>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</si>
  <si>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</si>
  <si>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</si>
  <si>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</si>
  <si>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</si>
  <si>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</si>
  <si>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</si>
  <si>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</si>
  <si>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</si>
  <si>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</si>
  <si>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</si>
  <si>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</si>
  <si>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</si>
  <si>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</si>
  <si>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</si>
  <si>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</si>
  <si>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</si>
  <si>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</si>
  <si>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</si>
  <si>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</si>
  <si>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</si>
  <si>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</si>
  <si>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</si>
  <si>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</si>
  <si>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</si>
  <si>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</si>
  <si>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</si>
  <si>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</si>
  <si>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</si>
  <si>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</si>
  <si>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</si>
  <si>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</si>
  <si>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</si>
  <si>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</si>
  <si>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</si>
  <si>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</si>
  <si>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</si>
  <si>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</si>
  <si>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</si>
  <si>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</si>
  <si>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</si>
  <si>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</si>
  <si>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</si>
  <si>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</si>
  <si>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</si>
  <si>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</si>
  <si>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</si>
  <si>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</si>
  <si>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</si>
  <si>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</si>
  <si>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</si>
  <si>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</si>
  <si>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</si>
  <si>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</si>
  <si>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</si>
  <si>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</si>
  <si>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</si>
  <si>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</si>
  <si>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</si>
  <si>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</si>
  <si>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</si>
  <si>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</si>
  <si>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</si>
  <si>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</si>
  <si>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</si>
  <si>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</si>
  <si>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</si>
  <si>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</si>
  <si>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</si>
  <si>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</si>
  <si>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</si>
  <si>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</si>
  <si>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</si>
  <si>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</si>
  <si>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</si>
  <si>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</si>
  <si>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</si>
  <si>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</si>
  <si>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</si>
  <si>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</si>
  <si>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</si>
  <si>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</si>
  <si>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</si>
  <si>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</si>
  <si>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</si>
  <si>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</si>
  <si>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</si>
  <si>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</si>
  <si>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</si>
  <si>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</si>
  <si>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</si>
  <si>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</si>
  <si>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</si>
  <si>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</si>
  <si>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</si>
  <si>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</si>
  <si>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</si>
  <si>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</si>
  <si>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</si>
  <si>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</si>
  <si>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</si>
  <si>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</si>
  <si>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</si>
  <si>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</si>
  <si>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</si>
  <si>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</si>
  <si>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</si>
  <si>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</si>
  <si>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</si>
  <si>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</si>
  <si>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</si>
  <si>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</si>
  <si>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</si>
  <si>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</si>
  <si>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</si>
  <si>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</si>
  <si>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</si>
  <si>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</si>
  <si>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</si>
  <si>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</si>
  <si>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</si>
  <si>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</si>
  <si>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</si>
  <si>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</si>
  <si>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</si>
  <si>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</si>
  <si>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</si>
  <si>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</si>
  <si>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</si>
  <si>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</si>
  <si>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</si>
  <si>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</si>
  <si>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</si>
  <si>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</si>
  <si>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</si>
  <si>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</si>
  <si>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</si>
  <si>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</si>
  <si>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</si>
  <si>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</si>
  <si>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</si>
  <si>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</si>
  <si>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</si>
  <si>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</si>
  <si>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</si>
  <si>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</si>
  <si>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</si>
  <si>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</si>
  <si>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</si>
  <si>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</si>
  <si>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</si>
  <si>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</si>
  <si>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</si>
  <si>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</si>
  <si>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</si>
  <si>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</si>
  <si>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</si>
  <si>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</si>
  <si>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</si>
  <si>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</si>
  <si>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</si>
  <si>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</si>
  <si>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</si>
  <si>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</si>
  <si>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</si>
  <si>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</si>
  <si>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</si>
  <si>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</si>
  <si>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</si>
  <si>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</si>
  <si>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</si>
  <si>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</si>
  <si>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</si>
  <si>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</si>
  <si>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</si>
  <si>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</si>
  <si>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</si>
  <si>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</si>
  <si>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</si>
  <si>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</si>
  <si>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</si>
  <si>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</si>
  <si>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</si>
  <si>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</si>
  <si>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</si>
  <si>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</si>
  <si>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</si>
  <si>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</si>
  <si>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</si>
  <si>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</si>
  <si>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</si>
  <si>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</si>
  <si>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</si>
  <si>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</si>
  <si>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</si>
  <si>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</si>
  <si>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</si>
  <si>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</si>
  <si>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</si>
  <si>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</si>
  <si>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</si>
  <si>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</si>
  <si>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</si>
  <si>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</si>
  <si>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</si>
  <si>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</si>
  <si>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</si>
  <si>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</si>
  <si>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</si>
  <si>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</si>
  <si>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</si>
  <si>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</si>
  <si>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</si>
  <si>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</si>
  <si>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</si>
  <si>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</si>
  <si>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</si>
  <si>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</si>
  <si>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</si>
  <si>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</si>
  <si>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</si>
  <si>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</si>
  <si>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</si>
  <si>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</si>
  <si>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</si>
  <si>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</si>
  <si>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</si>
  <si>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</si>
  <si>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</si>
  <si>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</si>
  <si>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</si>
  <si>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</si>
  <si>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</si>
  <si>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</si>
  <si>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</si>
  <si>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</si>
  <si>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</si>
  <si>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</si>
  <si>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</si>
  <si>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</si>
  <si>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</si>
  <si>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</si>
  <si>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</si>
  <si>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</si>
  <si>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</si>
  <si>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</si>
  <si>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</si>
  <si>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</si>
  <si>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</si>
  <si>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</si>
  <si>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</si>
  <si>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</si>
  <si>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</si>
  <si>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</si>
  <si>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</si>
  <si>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</si>
  <si>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</si>
  <si>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</si>
  <si>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</si>
  <si>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</si>
  <si>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</si>
  <si>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</si>
  <si>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</si>
  <si>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</si>
  <si>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</si>
  <si>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</si>
  <si>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</si>
  <si>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</si>
  <si>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</si>
  <si>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</si>
  <si>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</si>
  <si>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</si>
  <si>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</si>
  <si>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</si>
  <si>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</si>
  <si>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</si>
  <si>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</si>
  <si>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</si>
  <si>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</si>
  <si>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</si>
  <si>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</si>
  <si>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</si>
  <si>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</si>
  <si>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</si>
  <si>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</si>
  <si>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</si>
  <si>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</si>
  <si>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</si>
  <si>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</si>
  <si>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</si>
  <si>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</si>
  <si>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</si>
  <si>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</si>
  <si>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</si>
  <si>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</si>
  <si>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</si>
  <si>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</si>
  <si>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</si>
  <si>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</si>
  <si>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</si>
  <si>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</si>
  <si>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</si>
  <si>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</si>
  <si>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</si>
  <si>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</si>
  <si>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</si>
  <si>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</si>
  <si>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</si>
  <si>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</si>
  <si>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</si>
  <si>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</si>
  <si>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</si>
  <si>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</si>
  <si>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</si>
  <si>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</si>
  <si>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</si>
  <si>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</si>
  <si>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</si>
  <si>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</si>
  <si>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</si>
  <si>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</si>
  <si>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</si>
  <si>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</si>
  <si>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</si>
  <si>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</si>
  <si>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</si>
  <si>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</si>
  <si>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</si>
  <si>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</si>
  <si>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</si>
  <si>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</si>
  <si>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</si>
  <si>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</si>
  <si>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</si>
  <si>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</si>
  <si>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</si>
  <si>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</si>
  <si>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</si>
  <si>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</si>
  <si>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</si>
  <si>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</si>
  <si>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</si>
  <si>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</si>
  <si>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</si>
  <si>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</si>
  <si>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</si>
  <si>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</si>
  <si>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</si>
  <si>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</si>
  <si>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</si>
  <si>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</si>
  <si>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</si>
  <si>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</si>
  <si>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</si>
  <si>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</si>
  <si>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</si>
  <si>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</si>
  <si>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</si>
  <si>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</si>
  <si>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</si>
  <si>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</si>
  <si>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</si>
  <si>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</si>
  <si>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</si>
  <si>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</si>
  <si>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</si>
  <si>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</si>
  <si>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</si>
  <si>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</si>
  <si>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</si>
  <si>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</si>
  <si>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</si>
  <si>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</si>
  <si>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</si>
  <si>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</si>
  <si>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</si>
  <si>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</si>
  <si>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</si>
  <si>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</si>
  <si>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</si>
  <si>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</si>
  <si>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</si>
  <si>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</si>
  <si>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</si>
  <si>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</si>
  <si>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</si>
  <si>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</si>
  <si>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</si>
  <si>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</si>
  <si>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</si>
  <si>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</si>
  <si>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</si>
  <si>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</si>
  <si>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</si>
  <si>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</si>
  <si>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</si>
  <si>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</si>
  <si>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</si>
  <si>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</si>
  <si>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</si>
  <si>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</si>
  <si>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</si>
  <si>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</si>
  <si>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</si>
  <si>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</si>
  <si>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</si>
  <si>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</si>
  <si>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</si>
  <si>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</si>
  <si>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</si>
  <si>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</si>
  <si>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</si>
  <si>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</si>
  <si>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</si>
  <si>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</si>
  <si>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</si>
  <si>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</si>
  <si>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</si>
  <si>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</si>
  <si>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</si>
  <si>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</si>
  <si>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</si>
  <si>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</si>
  <si>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</si>
  <si>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</si>
  <si>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</si>
  <si>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</si>
  <si>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</si>
  <si>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</si>
  <si>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</si>
  <si>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</si>
  <si>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</si>
  <si>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</si>
  <si>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</si>
  <si>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</si>
  <si>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</si>
  <si>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</si>
  <si>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</si>
  <si>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</si>
  <si>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</si>
  <si>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</si>
  <si>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</si>
  <si>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</si>
  <si>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</si>
  <si>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</si>
  <si>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</si>
  <si>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</si>
  <si>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</si>
  <si>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</si>
  <si>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</si>
  <si>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</si>
  <si>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</si>
  <si>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</si>
  <si>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</si>
  <si>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</si>
  <si>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</si>
  <si>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</si>
  <si>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</si>
  <si>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</si>
  <si>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</si>
  <si>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</si>
  <si>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</si>
  <si>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</si>
  <si>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</si>
  <si>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</si>
  <si>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</si>
  <si>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</si>
  <si>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</si>
  <si>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</si>
  <si>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</si>
  <si>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</si>
  <si>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</si>
  <si>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</si>
  <si>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</si>
  <si>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</si>
  <si>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</si>
  <si>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</si>
  <si>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</si>
  <si>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</si>
  <si>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</si>
  <si>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</si>
  <si>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</si>
  <si>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</si>
  <si>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</si>
  <si>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</si>
  <si>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</si>
  <si>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</si>
  <si>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</si>
  <si>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</si>
  <si>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</si>
  <si>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</si>
  <si>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</si>
  <si>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</si>
  <si>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</si>
  <si>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</si>
  <si>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</si>
  <si>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</si>
  <si>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</si>
  <si>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</si>
  <si>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</si>
  <si>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</si>
  <si>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</si>
  <si>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</si>
  <si>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</si>
  <si>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</si>
  <si>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</si>
  <si>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</si>
  <si>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</si>
  <si>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</si>
  <si>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</si>
  <si>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</si>
  <si>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</si>
  <si>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</si>
  <si>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</si>
  <si>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</si>
  <si>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</si>
  <si>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</si>
  <si>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</si>
  <si>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</si>
  <si>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</si>
  <si>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</si>
  <si>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</si>
  <si>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</si>
  <si>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</si>
  <si>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</si>
  <si>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</si>
  <si>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</si>
  <si>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</si>
  <si>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</si>
  <si>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</si>
  <si>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</si>
  <si>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</si>
  <si>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</si>
  <si>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</si>
  <si>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</si>
  <si>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</si>
  <si>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</si>
  <si>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</si>
  <si>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</si>
  <si>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</si>
  <si>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</si>
  <si>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</si>
  <si>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</si>
  <si>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</si>
  <si>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</si>
  <si>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</si>
  <si>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</si>
  <si>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</si>
  <si>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</si>
  <si>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</si>
  <si>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</si>
  <si>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</si>
  <si>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</si>
  <si>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</si>
  <si>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</si>
  <si>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</si>
  <si>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</si>
  <si>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</si>
  <si>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</si>
  <si>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</si>
  <si>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</si>
  <si>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</si>
  <si>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</si>
  <si>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</si>
  <si>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</si>
  <si>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</si>
  <si>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</si>
  <si>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</si>
  <si>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</si>
  <si>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</si>
  <si>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</si>
  <si>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</si>
  <si>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</si>
  <si>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</si>
  <si>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</si>
  <si>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</si>
  <si>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</si>
  <si>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</si>
  <si>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</si>
  <si>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</si>
  <si>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</si>
  <si>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</si>
  <si>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</si>
  <si>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</si>
  <si>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</si>
  <si>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</si>
  <si>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</si>
  <si>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</si>
  <si>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</si>
  <si>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</si>
  <si>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</si>
  <si>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</si>
  <si>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</si>
  <si>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</si>
  <si>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</si>
  <si>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</si>
  <si>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</si>
  <si>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</si>
  <si>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</si>
  <si>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</si>
  <si>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</si>
  <si>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</si>
  <si>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</si>
  <si>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</si>
  <si>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</si>
  <si>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</si>
  <si>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</si>
  <si>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</si>
  <si>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</si>
  <si>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</si>
  <si>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</si>
  <si>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</si>
  <si>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</si>
  <si>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</si>
  <si>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</si>
  <si>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</si>
  <si>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</si>
  <si>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</si>
  <si>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</si>
  <si>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</si>
  <si>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</si>
  <si>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</si>
  <si>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</si>
  <si>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</si>
  <si>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</si>
  <si>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</si>
  <si>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</si>
  <si>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</si>
  <si>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</si>
  <si>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</si>
  <si>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</si>
  <si>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</si>
  <si>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</si>
  <si>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</si>
  <si>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</si>
  <si>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</si>
  <si>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</si>
  <si>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</si>
  <si>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</si>
  <si>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</si>
  <si>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</si>
  <si>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</si>
  <si>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</si>
  <si>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</si>
  <si>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</si>
  <si>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</si>
  <si>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</si>
  <si>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</si>
  <si>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</si>
  <si>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</si>
  <si>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</si>
  <si>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</si>
  <si>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</si>
  <si>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</si>
  <si>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</si>
  <si>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</si>
  <si>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</si>
  <si>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</si>
  <si>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</si>
  <si>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</si>
  <si>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</si>
  <si>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</si>
  <si>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</si>
  <si>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</si>
  <si>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</si>
  <si>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</si>
  <si>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</si>
  <si>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</si>
  <si>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</si>
  <si>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</si>
  <si>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</si>
  <si>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</si>
  <si>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</si>
  <si>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</si>
  <si>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</si>
  <si>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</si>
  <si>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</si>
  <si>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</si>
  <si>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</si>
  <si>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</si>
  <si>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</si>
  <si>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</si>
  <si>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</si>
  <si>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</si>
  <si>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</si>
  <si>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</si>
  <si>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</si>
  <si>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</si>
  <si>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</si>
  <si>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</si>
  <si>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</si>
  <si>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</si>
  <si>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</si>
  <si>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</si>
  <si>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</si>
  <si>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</si>
  <si>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</si>
  <si>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</si>
  <si>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</si>
  <si>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</si>
  <si>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</si>
  <si>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</si>
  <si>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</si>
  <si>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</si>
  <si>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</si>
  <si>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</si>
  <si>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</si>
  <si>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</si>
  <si>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</si>
  <si>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</si>
  <si>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</si>
  <si>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</si>
  <si>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</si>
  <si>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</si>
  <si>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</si>
  <si>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</si>
  <si>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</si>
  <si>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</si>
  <si>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</si>
  <si>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</si>
  <si>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</si>
  <si>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</si>
  <si>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</si>
  <si>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</si>
  <si>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</si>
  <si>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</si>
  <si>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</si>
  <si>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</si>
  <si>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</si>
  <si>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</si>
  <si>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</si>
  <si>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</si>
  <si>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</si>
  <si>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</si>
  <si>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</si>
  <si>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</si>
  <si>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</si>
  <si>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</si>
  <si>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</si>
  <si>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</si>
  <si>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</si>
  <si>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</si>
  <si>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</si>
  <si>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</si>
  <si>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</si>
  <si>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</si>
  <si>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</si>
  <si>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</si>
  <si>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</si>
  <si>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</si>
  <si>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</si>
  <si>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</si>
  <si>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</si>
  <si>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</si>
  <si>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</si>
  <si>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</si>
  <si>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</si>
  <si>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</si>
  <si>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</si>
  <si>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</si>
  <si>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</si>
  <si>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</si>
  <si>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</si>
  <si>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</si>
  <si>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</si>
  <si>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</si>
  <si>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</si>
  <si>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</si>
  <si>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</si>
  <si>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</si>
  <si>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</si>
  <si>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</si>
  <si>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</si>
  <si>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</si>
  <si>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</si>
  <si>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</si>
  <si>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</si>
  <si>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</si>
  <si>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</si>
  <si>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</si>
  <si>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</si>
  <si>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</si>
  <si>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</si>
  <si>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</si>
  <si>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</si>
  <si>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</si>
  <si>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</si>
  <si>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</si>
  <si>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</si>
  <si>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</si>
  <si>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</si>
  <si>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</si>
  <si>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</si>
  <si>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</si>
  <si>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</si>
  <si>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</si>
  <si>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</si>
  <si>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</si>
  <si>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</si>
  <si>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</si>
  <si>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</si>
  <si>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</si>
  <si>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</si>
  <si>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</si>
  <si>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</si>
  <si>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</si>
  <si>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</si>
  <si>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</si>
  <si>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</si>
  <si>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</si>
  <si>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</si>
  <si>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</si>
  <si>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</si>
  <si>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</si>
  <si>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</si>
  <si>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</si>
  <si>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</si>
  <si>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</si>
  <si>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</si>
  <si>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</si>
  <si>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</si>
  <si>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</si>
  <si>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</si>
  <si>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</si>
  <si>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</si>
  <si>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</si>
  <si>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</si>
  <si>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</si>
  <si>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</si>
  <si>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</si>
  <si>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</si>
  <si>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</si>
  <si>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</si>
  <si>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</si>
  <si>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</si>
  <si>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</si>
  <si>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</si>
  <si>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</si>
  <si>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</si>
  <si>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</si>
  <si>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</si>
  <si>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</si>
  <si>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</si>
  <si>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</si>
  <si>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</si>
  <si>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</si>
  <si>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</si>
  <si>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</si>
  <si>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</si>
  <si>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</si>
  <si>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</si>
  <si>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</si>
  <si>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</si>
  <si>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</si>
  <si>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</si>
  <si>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</si>
  <si>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</si>
  <si>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</si>
  <si>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</si>
  <si>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</si>
  <si>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</si>
  <si>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</si>
  <si>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</si>
  <si>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</si>
  <si>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</si>
  <si>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</si>
  <si>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</si>
  <si>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</si>
  <si>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</si>
  <si>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</si>
  <si>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</si>
  <si>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</si>
  <si>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</si>
  <si>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</si>
  <si>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</si>
  <si>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</si>
  <si>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</si>
  <si>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</si>
  <si>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</si>
  <si>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</si>
  <si>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</si>
  <si>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</si>
  <si>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</si>
  <si>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</si>
  <si>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</si>
  <si>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</si>
  <si>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</si>
  <si>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</si>
  <si>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</si>
  <si>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</si>
  <si>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</si>
  <si>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</si>
  <si>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</si>
  <si>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</si>
  <si>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</si>
  <si>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</si>
  <si>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</si>
  <si>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</si>
  <si>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</si>
  <si>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</si>
  <si>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</si>
  <si>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</si>
  <si>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</si>
  <si>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</si>
  <si>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</si>
  <si>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</si>
  <si>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</si>
  <si>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</si>
  <si>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</si>
  <si>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</si>
  <si>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</si>
  <si>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</si>
  <si>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</si>
  <si>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</si>
  <si>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</si>
  <si>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</si>
  <si>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</si>
  <si>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</si>
  <si>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</si>
  <si>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</si>
  <si>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</si>
  <si>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</si>
  <si>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</si>
  <si>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</si>
  <si>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</si>
  <si>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</si>
  <si>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</si>
  <si>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</si>
  <si>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</si>
  <si>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</si>
  <si>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</si>
  <si>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</si>
  <si>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</si>
  <si>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</si>
  <si>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</si>
  <si>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</si>
  <si>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</si>
  <si>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</si>
  <si>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</si>
  <si>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</si>
  <si>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</si>
  <si>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</si>
  <si>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</si>
  <si>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</si>
  <si>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</si>
  <si>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</si>
  <si>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</si>
  <si>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</si>
  <si>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</si>
  <si>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</si>
  <si>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</si>
  <si>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</si>
  <si>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</si>
  <si>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</si>
  <si>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</si>
  <si>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</si>
  <si>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</si>
  <si>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</si>
  <si>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</si>
  <si>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</si>
  <si>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</si>
  <si>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</si>
  <si>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</si>
  <si>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</si>
  <si>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</si>
  <si>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</si>
  <si>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</si>
  <si>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</si>
  <si>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</si>
  <si>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</si>
  <si>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</si>
  <si>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</si>
  <si>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</si>
  <si>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</si>
  <si>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</si>
  <si>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</si>
  <si>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</si>
  <si>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</si>
  <si>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</si>
  <si>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</si>
  <si>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</si>
  <si>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</si>
  <si>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</si>
  <si>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</si>
  <si>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</si>
  <si>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</si>
  <si>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</si>
  <si>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</si>
  <si>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</si>
  <si>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</si>
  <si>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</si>
  <si>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</si>
  <si>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</si>
  <si>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</si>
  <si>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</si>
  <si>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</si>
  <si>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</si>
  <si>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</si>
  <si>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</si>
  <si>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</si>
  <si>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</si>
  <si>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</si>
  <si>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</si>
  <si>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</si>
  <si>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</si>
  <si>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</si>
  <si>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</si>
  <si>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</si>
  <si>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</si>
  <si>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</si>
  <si>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</si>
  <si>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</si>
  <si>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</si>
  <si>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</si>
  <si>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</si>
  <si>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</si>
  <si>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</si>
  <si>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</si>
  <si>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</si>
  <si>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</si>
  <si>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</si>
  <si>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</si>
  <si>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</si>
  <si>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</si>
  <si>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</si>
  <si>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</si>
  <si>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</si>
  <si>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</si>
  <si>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</si>
  <si>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</si>
  <si>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</si>
  <si>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</si>
  <si>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</si>
  <si>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</si>
  <si>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</si>
  <si>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</si>
  <si>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</si>
  <si>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</si>
  <si>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</si>
  <si>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</si>
  <si>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</si>
  <si>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</si>
  <si>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</si>
  <si>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</si>
  <si>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</si>
  <si>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</si>
  <si>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</si>
  <si>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</si>
  <si>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</si>
  <si>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</si>
  <si>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</si>
  <si>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</si>
  <si>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</si>
  <si>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</si>
  <si>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</si>
  <si>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</si>
  <si>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</si>
  <si>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</si>
  <si>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</si>
  <si>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</si>
  <si>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</si>
  <si>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</si>
  <si>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</si>
  <si>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</si>
  <si>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</si>
  <si>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</si>
  <si>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</si>
  <si>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</si>
  <si>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</si>
  <si>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</si>
  <si>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</si>
  <si>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</si>
  <si>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</si>
  <si>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</si>
  <si>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</si>
  <si>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</si>
  <si>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</si>
  <si>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</si>
  <si>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</si>
  <si>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</si>
  <si>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</si>
  <si>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</si>
  <si>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</si>
  <si>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</si>
  <si>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</si>
  <si>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</si>
  <si>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</si>
  <si>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</si>
  <si>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</si>
  <si>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</si>
  <si>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</si>
  <si>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</si>
  <si>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</si>
  <si>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</si>
  <si>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</si>
  <si>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</si>
  <si>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</si>
  <si>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</si>
  <si>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</si>
  <si>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</si>
  <si>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</si>
  <si>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</si>
  <si>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</si>
  <si>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</si>
  <si>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</si>
  <si>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</si>
  <si>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</si>
  <si>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</si>
  <si>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</si>
  <si>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</si>
  <si>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</si>
  <si>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</si>
  <si>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</si>
  <si>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</si>
  <si>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</si>
  <si>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</si>
  <si>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</si>
  <si>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</si>
  <si>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</si>
  <si>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</si>
  <si>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</si>
  <si>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</si>
  <si>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</si>
  <si>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</si>
  <si>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</si>
  <si>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</si>
  <si>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</si>
  <si>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</si>
  <si>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</si>
  <si>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</si>
  <si>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</si>
  <si>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</si>
  <si>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</si>
  <si>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</si>
  <si>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</si>
  <si>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</si>
  <si>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</si>
  <si>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</si>
  <si>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</si>
  <si>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</si>
  <si>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</si>
  <si>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</si>
  <si>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</si>
  <si>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</si>
  <si>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</si>
  <si>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</si>
  <si>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</si>
  <si>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</si>
  <si>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</si>
  <si>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</si>
  <si>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</si>
  <si>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</si>
  <si>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</si>
  <si>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</si>
  <si>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</si>
  <si>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</si>
  <si>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</si>
  <si>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</si>
  <si>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</si>
  <si>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</si>
  <si>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</si>
  <si>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</si>
  <si>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</si>
  <si>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</si>
  <si>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</si>
  <si>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</si>
  <si>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</si>
  <si>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</si>
  <si>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</si>
  <si>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</si>
  <si>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</si>
  <si>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</si>
  <si>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</si>
  <si>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</si>
  <si>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</si>
  <si>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</si>
  <si>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</si>
  <si>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</si>
  <si>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</si>
  <si>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</si>
  <si>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</si>
  <si>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</si>
  <si>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</si>
  <si>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</si>
  <si>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</si>
  <si>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</si>
  <si>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</si>
  <si>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</si>
  <si>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</si>
  <si>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</si>
  <si>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</si>
  <si>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</si>
  <si>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</si>
  <si>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</si>
  <si>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</si>
  <si>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</si>
  <si>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</si>
  <si>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</si>
  <si>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</si>
  <si>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</si>
  <si>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</si>
  <si>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</si>
  <si>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</si>
  <si>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</si>
  <si>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</si>
  <si>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</si>
  <si>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</si>
  <si>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</si>
  <si>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</si>
  <si>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</si>
  <si>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</si>
  <si>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</si>
  <si>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</si>
  <si>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</si>
  <si>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</si>
  <si>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</si>
  <si>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</si>
  <si>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</si>
  <si>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</si>
  <si>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</si>
  <si>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</si>
  <si>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</si>
  <si>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</si>
  <si>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</si>
  <si>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</si>
  <si>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</si>
  <si>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</si>
  <si>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</si>
  <si>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</si>
  <si>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</si>
  <si>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</si>
  <si>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</si>
  <si>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</si>
  <si>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</si>
  <si>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</si>
  <si>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</si>
  <si>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</si>
  <si>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</si>
  <si>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</si>
  <si>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</si>
  <si>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</si>
  <si>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</si>
  <si>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</si>
  <si>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</si>
  <si>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</si>
  <si>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</si>
  <si>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</si>
  <si>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</si>
  <si>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</si>
  <si>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</si>
  <si>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</si>
  <si>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</si>
  <si>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</si>
  <si>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</si>
  <si>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</si>
  <si>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</si>
  <si>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</si>
  <si>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</si>
  <si>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</si>
  <si>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</si>
  <si>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</si>
  <si>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</si>
  <si>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</si>
  <si>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</si>
  <si>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</si>
  <si>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</si>
  <si>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</si>
  <si>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</si>
  <si>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</si>
  <si>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</si>
  <si>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</si>
  <si>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</si>
  <si>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</si>
  <si>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</si>
  <si>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</si>
  <si>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</si>
  <si>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</si>
  <si>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</si>
  <si>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</si>
  <si>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</si>
  <si>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</si>
  <si>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</si>
  <si>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</si>
  <si>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</si>
  <si>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</si>
  <si>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</si>
  <si>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</si>
  <si>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</si>
  <si>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</si>
  <si>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</si>
  <si>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</si>
  <si>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</si>
  <si>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</si>
  <si>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</si>
  <si>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</si>
  <si>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</si>
  <si>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</si>
  <si>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</si>
  <si>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</si>
  <si>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</si>
  <si>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</si>
  <si>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</si>
  <si>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</si>
  <si>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</si>
  <si>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</si>
  <si>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</si>
  <si>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</si>
  <si>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</si>
  <si>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</si>
  <si>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</si>
  <si>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</si>
  <si>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</si>
  <si>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</si>
  <si>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</si>
  <si>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</si>
  <si>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</si>
  <si>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</si>
  <si>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</si>
  <si>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</si>
  <si>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</si>
  <si>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</si>
  <si>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</si>
  <si>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</si>
  <si>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</si>
  <si>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</si>
  <si>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</si>
  <si>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</si>
  <si>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</si>
  <si>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</si>
  <si>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</si>
  <si>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</si>
  <si>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</si>
  <si>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</si>
  <si>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</si>
  <si>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</si>
  <si>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</si>
  <si>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</si>
  <si>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</si>
  <si>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</si>
  <si>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</si>
  <si>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</si>
  <si>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</si>
  <si>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</si>
  <si>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</si>
  <si>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</si>
  <si>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</si>
  <si>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</si>
  <si>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</si>
  <si>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</si>
  <si>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</si>
  <si>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</si>
  <si>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</si>
  <si>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</si>
  <si>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</si>
  <si>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</si>
  <si>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</si>
  <si>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</si>
  <si>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</si>
  <si>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</si>
  <si>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</si>
  <si>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</si>
  <si>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</si>
  <si>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</si>
  <si>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</si>
  <si>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</si>
  <si>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</si>
  <si>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</si>
  <si>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</si>
  <si>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</si>
  <si>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</si>
  <si>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</si>
  <si>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</si>
  <si>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</si>
  <si>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</si>
  <si>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</si>
  <si>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</si>
  <si>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</si>
  <si>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</si>
  <si>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</si>
  <si>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</si>
  <si>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</si>
  <si>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</si>
  <si>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</si>
  <si>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</si>
  <si>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</si>
  <si>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</si>
  <si>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</si>
  <si>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</si>
  <si>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</si>
  <si>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</si>
  <si>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</si>
  <si>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</si>
  <si>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</si>
  <si>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</si>
  <si>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</si>
  <si>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</si>
  <si>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</si>
  <si>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</si>
  <si>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</si>
  <si>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</si>
  <si>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</si>
  <si>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</si>
  <si>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</si>
  <si>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</si>
  <si>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</si>
  <si>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</si>
  <si>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</si>
  <si>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</si>
  <si>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</si>
  <si>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</si>
  <si>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</si>
  <si>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</si>
  <si>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</si>
  <si>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</si>
  <si>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</si>
  <si>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</si>
  <si>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</si>
  <si>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</si>
  <si>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</si>
  <si>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</si>
  <si>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</si>
  <si>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</si>
  <si>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</si>
  <si>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</si>
  <si>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</si>
  <si>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</si>
  <si>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</si>
  <si>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</si>
  <si>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</si>
  <si>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</si>
  <si>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</si>
  <si>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</si>
  <si>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</si>
  <si>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</si>
  <si>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</si>
  <si>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</si>
  <si>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</si>
  <si>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</si>
  <si>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</si>
  <si>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</si>
  <si>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</si>
  <si>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</si>
  <si>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</si>
  <si>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</si>
  <si>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</si>
  <si>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</si>
  <si>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</si>
  <si>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</si>
  <si>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</si>
  <si>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</si>
  <si>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</si>
  <si>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</si>
  <si>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</si>
  <si>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</si>
  <si>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</si>
  <si>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</si>
  <si>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</si>
  <si>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</si>
  <si>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</si>
  <si>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</si>
  <si>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</si>
  <si>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</si>
  <si>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</si>
  <si>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</si>
  <si>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</si>
  <si>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</si>
  <si>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</si>
  <si>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</si>
  <si>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</si>
  <si>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</si>
  <si>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</si>
  <si>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</si>
  <si>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</si>
  <si>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</si>
  <si>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</si>
  <si>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</si>
  <si>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</si>
  <si>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</si>
  <si>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</si>
  <si>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</si>
  <si>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</si>
  <si>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</si>
  <si>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</si>
  <si>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</si>
  <si>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</si>
  <si>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</si>
  <si>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</si>
  <si>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</si>
  <si>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</si>
  <si>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</si>
  <si>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</si>
  <si>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</si>
  <si>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</si>
  <si>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</si>
  <si>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</si>
  <si>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</si>
  <si>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</si>
  <si>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</si>
  <si>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</si>
  <si>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</si>
  <si>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</si>
  <si>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</si>
  <si>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</si>
  <si>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</si>
  <si>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</si>
  <si>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</si>
  <si>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</si>
  <si>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</si>
  <si>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</si>
  <si>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</si>
  <si>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</si>
  <si>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</si>
  <si>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</si>
  <si>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</si>
  <si>
    <t xml:space="preserve">ETA 100 MIN </t>
  </si>
  <si>
    <t>PCM-20251011-00000527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</si>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</sst>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9" fillId="2" borderId="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278.38942071759084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0.8800920138892252</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0.27730266203434439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2.3656828700040933E-2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45941.337846643517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45941.337846643517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45941.337846643517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45941.337846643517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45941.337846643517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45941.337846643517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45941.337846643517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45941.337846643517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45941.337846643517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45941.337846643517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45941.337846643517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45941.337846643517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45941.337846643517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45941.337846643517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45941.337846643517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45941.337846643517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45941.337846643517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45941.337846643517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45941.337846643517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45941.337846643517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45941.337846643517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45941.337846643517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45941.337846643517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45941.337846643517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45941.337846643517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45941.337846643517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45941.337846643517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45941.337846643517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45941.337846643517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45941.337846643517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45941.337846643517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45941.337846643517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45941.337846643517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45941.337846643517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45941.337846643517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45941.337846643517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45941.337846643517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45941.337846643517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45941.337846643517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45941.337846643517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45941.337846643517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45941.337846643517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45941.337846643517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45941.337846643517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45941.337846643517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45941.337846643517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45941.337846643517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7746F607-F6F9-4BEA-92ED-94E8D30026E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134.61076331018558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116.3380086805555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45941.337846643517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45941.337846643517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45941.337846643517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45941.337846643517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45941.337846643517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45941.337846643517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45941.337846643517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45941.337846643517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45941.337846643517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45941.337846643517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45941.337846643517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45941.337846643517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45941.337846643517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45941.337846643517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45941.337846643517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45941.337846643517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45941.337846643517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45941.337846643517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45941.337846643517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45941.337846643517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45941.337846643517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45941.337846643517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45941.337846643517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45941.337846643517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45941.337846643517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45941.337846643517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45941.337846643517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45941.337846643517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45941.337846643517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45941.337846643517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45941.337846643517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45941.337846643517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45941.337846643517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45941.337846643517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45941.337846643517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45941.337846643517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45941.337846643517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45941.337846643517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45941.337846643517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45941.337846643517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45941.337846643517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45941.337846643517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45941.337846643517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45941.337846643517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45941.337846643517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45941.337846643517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45941.337846643517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45941.337846643517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45941.337846643517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45941.337846643517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45941.337846643517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45941.337846643517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45941.337846643517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45941.337846643517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45941.337846643517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45941.337846643517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45941.337846643517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45941.337846643517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45941.337846643517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45941.337846643517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45941.337846643517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45941.337846643517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45941.337846643517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45941.337846643517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45941.337846643517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45941.337846643517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45941.337846643517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45941.337846643517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45941.337846643517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45941.337846643517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45941.337846643517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45941.337846643517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45941.337846643517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45941.337846643517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45941.337846643517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45941.337846643517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45941.337846643517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45941.337846643517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45941.337846643517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45941.337846643517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45941.337846643517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45941.337846643517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45941.337846643517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45941.337846643517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45941.337846643517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45941.337846643517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45941.337846643517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45941.337846643517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45941.337846643517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45941.337846643517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45941.337846643517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45941.337846643517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45941.337846643517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45941.337846643517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45941.337846643517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45941.337846643517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45941.337846643517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45941.337846643517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45941.337846643517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45941.337846643517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45941.337846643517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45941.337846643517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45941.337846643517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45941.337846643517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45941.337846643517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45941.337846643517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45941.337846643517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45941.337846643517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45941.337846643517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45941.337846643517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45941.337846643517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45941.337846643517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45941.337846643517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45941.337846643517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45941.337846643517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45941.337846643517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45941.337846643517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45941.337846643517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45941.337846643517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45941.337846643517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45941.337846643517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45941.337846643517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45941.337846643517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45941.337846643517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45941.337846643517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45941.337846643517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45941.337846643517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45941.337846643517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45941.337846643517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45941.337846643517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45941.337846643517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45941.337846643517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45941.337846643517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45941.337846643517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45941.337846643517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45941.337846643517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45941.337846643517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45941.337846643517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45941.337846643517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45941.337846643517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45941.337846643517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45941.337846643517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45941.337846643517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45941.337846643517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45941.337846643517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45941.337846643517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45941.337846643517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45941.337846643517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45941.337846643517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45941.337846643517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45941.337846643517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45941.337846643517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45941.337846643517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45941.337846643517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45941.337846643517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45941.337846643517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45941.337846643517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45941.337846643517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45941.337846643517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45941.337846643517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45941.337846643517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45941.337846643517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45941.337846643517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45941.337846643517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45941.337846643517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45941.337846643517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45941.337846643517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45941.337846643517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45941.337846643517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45941.337846643517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45941.337846643517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45941.337846643517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45941.337846643517</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45941.337846643517</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45941.337846643517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45941.337846643517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45941.337846643517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45941.337846643517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45941.337846643517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45941.337846643517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45941.337846643517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45941.337846643517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45941.337846643517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45941.337846643517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45941.337846643517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45941.337846643517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45941.337846643517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45941.337846643517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45941.337846643517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45941.337846643517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45941.337846643517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45941.337846643517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45941.337846643517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45941.337846643517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45941.337846643517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45941.337846643517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45941.337846643517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45941.337846643517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45941.337846643517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45941.337846643517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45941.337846643517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45941.337846643517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45941.337846643517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45941.337846643517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45941.337846643517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45941.337846643517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45941.337846643517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45941.337846643517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45941.337846643517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45941.337846643517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45941.337846643517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45941.337846643517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45941.337846643517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45941.337846643517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45941.337846643517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45941.337846643517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45941.337846643517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45941.337846643517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45941.337846643517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45941.337846643517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45941.337846643517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45941.337846643517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45941.337846643517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45941.337846643517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45941.337846643517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45941.337846643517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45941.337846643517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45941.337846643517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45941.337846643517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45941.337846643517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45941.337846643517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45941.337846643517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45941.337846643517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45941.337846643517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45941.337846643517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45941.337846643517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45941.337846643517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45941.337846643517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45941.337846643517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45941.337846643517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45941.337846643517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45941.337846643517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45941.337846643517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45941.337846643517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45941.337846643517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45941.337846643517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45941.337846643517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45941.337846643517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45941.337846643517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45941.337846643517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45941.337846643517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45941.337846643517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45941.337846643517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45941.337846643517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45941.337846643517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45941.337846643517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45941.337846643517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45941.337846643517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45941.337846643517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45941.337846643517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45941.337846643517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45941.337846643517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45941.337846643517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45941.337846643517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45941.337846643517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45941.337846643517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45941.337846643517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45941.337846643517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45941.337846643517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45941.337846643517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45941.337846643517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45941.337846643517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45941.337846643517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45941.337846643517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45941.337846643517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45941.337846643517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45941.337846643517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45941.337846643517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45941.337846643517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45941.337846643517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45941.337846643517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45941.337846643517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45941.337846643517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45941.337846643517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45941.337846643517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45941.337846643517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45941.337846643517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45941.337846643517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45941.337846643517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45941.337846643517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45941.337846643517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45941.337846643517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45941.337846643517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45941.337846643517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45941.337846643517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45941.337846643517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45941.337846643517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45941.337846643517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45941.337846643517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45941.337846643517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45941.337846643517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45941.337846643517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45941.337846643517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45941.337846643517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45941.337846643517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45941.337846643517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45941.337846643517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45941.337846643517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45941.337846643517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45941.337846643517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45941.337846643517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45941.337846643517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45941.337846643517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45941.337846643517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45941.337846643517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45941.337846643517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45941.337846643517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45941.337846643517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45941.337846643517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45941.337846643517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45941.337846643517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45941.337846643517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45941.337846643517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45941.337846643517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45941.337846643517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45941.337846643517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45941.337846643517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45941.337846643517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45941.337846643517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45941.337846643517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45941.337846643517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45941.337846643517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45941.337846643517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45941.337846643517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45941.337846643517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45941.337846643517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45941.337846643517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45941.337846643517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45941.337846643517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45941.337846643517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45941.337846643517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45941.337846643517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45941.337846643517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45941.337846643517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45941.337846643517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45941.337846643517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45941.337846643517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45941.337846643517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45941.337846643517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45941.337846643517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45941.337846643517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45941.337846643517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45941.337846643517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45941.337846643517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45941.337846643517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45941.337846643517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45941.337846643517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45941.337846643517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45941.337846643517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45941.337846643517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45941.337846643517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45941.337846643517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45941.337846643517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45941.337846643517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45941.337846643517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45941.337846643517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45941.337846643517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45941.337846643517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45941.337846643517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45941.337846643517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45941.337846643517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45941.337846643517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45941.337846643517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45941.337846643517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45941.337846643517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45941.337846643517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45941.337846643517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45941.337846643517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45941.337846643517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45941.337846643517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45941.337846643517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45941.337846643517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45941.337846643517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45941.337846643517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45941.337846643517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45941.337846643517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45941.337846643517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45941.337846643517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45941.337846643517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45941.337846643517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45941.337846643517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45941.337846643517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45941.337846643517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45941.337846643517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45941.337846643517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45941.337846643517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45941.337846643517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45941.337846643517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45941.337846643517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45941.337846643517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45941.337846643517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45941.337846643517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45941.337846643517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45941.337846643517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45941.337846643517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45941.337846643517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45941.337846643517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45941.337846643517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45941.337846643517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45941.337846643517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45941.337846643517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45941.337846643517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45941.337846643517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45941.337846643517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45941.337846643517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45941.337846643517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45941.337846643517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45941.337846643517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45941.337846643517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45941.337846643517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45941.337846643517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45941.337846643517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45941.337846643517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45941.337846643517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45941.337846643517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45941.337846643517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45941.337846643517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45941.337846643517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45941.337846643517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45941.337846643517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45941.337846643517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45941.337846643517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45941.337846643517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45941.337846643517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45941.337846643517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45941.337846643517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45941.337846643517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45941.337846643517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45941.337846643517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45941.337846643517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45941.337846643517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45941.337846643517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45941.337846643517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45941.337846643517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45941.337846643517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45941.337846643517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45941.337846643517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45941.337846643517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45941.337846643517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45941.337846643517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45941.337846643517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45941.337846643517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45941.337846643517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45941.337846643517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45941.337846643517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45941.337846643517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45941.337846643517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45941.337846643517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45941.337846643517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45941.337846643517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45941.337846643517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45941.337846643517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45941.337846643517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45941.337846643517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45941.337846643517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45941.337846643517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45941.337846643517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45941.337846643517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45941.337846643517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45941.337846643517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45941.337846643517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45941.337846643517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45941.337846643517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45941.337846643517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45941.337846643517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45941.337846643517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45941.337846643517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45941.337846643517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45941.337846643517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45941.337846643517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45941.337846643517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45941.337846643517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45941.337846643517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45941.337846643517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45941.337846643517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45941.337846643517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45941.337846643517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45941.337846643517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45941.337846643517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45941.337846643517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45941.337846643517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45941.337846643517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45941.337846643517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45941.337846643517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45941.337846643517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45941.337846643517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45941.337846643517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45941.337846643517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45941.337846643517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45941.337846643517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45941.337846643517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45941.337846643517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45941.337846643517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45941.337846643517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45941.337846643517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45941.337846643517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45941.337846643517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45941.337846643517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45941.337846643517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45941.337846643517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45941.337846643517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45941.337846643517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45941.337846643517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45941.337846643517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45941.337846643517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45941.337846643517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45941.337846643517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45941.337846643517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45941.337846643517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45941.337846643517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45941.337846643517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45941.337846643517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45941.337846643517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45941.337846643517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45941.337846643517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45941.337846643517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45941.337846643517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45941.337846643517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45941.337846643517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45941.337846643517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45941.337846643517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45941.337846643517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45941.337846643517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45941.337846643517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45941.337846643517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45941.337846643517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45941.337846643517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45941.337846643517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45941.337846643517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45941.337846643517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45941.337846643517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45941.337846643517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45941.337846643517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45941.337846643517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45941.337846643517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45941.337846643517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45941.337846643517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45941.337846643517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45941.337846643517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45941.337846643517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45941.337846643517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45941.337846643517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45941.337846643517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45941.337846643517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45941.337846643517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45941.337846643517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45941.337846643517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45941.337846643517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45941.337846643517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45941.337846643517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45941.337846643517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45941.337846643517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45941.337846643517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45941.337846643517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45941.337846643517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45941.337846643517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45941.337846643517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45941.337846643517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45941.337846643517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45941.337846643517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45941.337846643517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45941.337846643517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45941.337846643517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45941.337846643517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45941.337846643517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45941.337846643517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45941.337846643517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45941.337846643517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45941.337846643517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45941.337846643517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45941.337846643517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45941.337846643517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45941.337846643517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45941.337846643517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45941.337846643517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45941.337846643517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45941.337846643517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45941.337846643517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45941.337846643517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45941.337846643517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45941.337846643517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45941.337846643517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45941.337846643517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45941.337846643517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45941.337846643517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45941.337846643517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45941.337846643517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45941.337846643517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45941.337846643517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45941.337846643517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45941.337846643517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45941.337846643517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45941.337846643517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45941.337846643517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45941.337846643517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45941.337846643517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45941.337846643517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45941.337846643517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45941.337846643517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45941.337846643517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45941.337846643517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45941.337846643517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45941.337846643517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45941.337846643517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45941.337846643517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45941.337846643517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45941.337846643517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45941.337846643517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45941.337846643517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45941.337846643517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45941.337846643517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45941.337846643517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45941.337846643517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45941.337846643517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45941.337846643517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45941.337846643517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45941.337846643517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45941.337846643517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45941.337846643517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45941.337846643517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45941.337846643517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45941.337846643517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45941.337846643517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45941.337846643517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45941.337846643517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45941.337846643517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45941.337846643517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45941.337846643517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45941.337846643517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45941.337846643517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45941.337846643517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45941.337846643517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45941.337846643517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45941.337846643517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45941.337846643517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45941.337846643517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45941.337846643517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45941.337846643517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45941.337846643517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45941.337846643517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45941.337846643517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45941.337846643517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45941.337846643517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45941.337846643517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45941.337846643517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45941.337846643517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45941.337846643517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45941.337846643517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45941.337846643517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45941.337846643517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45941.337846643517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45941.337846643517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45941.337846643517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45941.337846643517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45941.337846643517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45941.337846643517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45941.337846643517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45941.337846643517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45941.337846643517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45941.337846643517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45941.337846643517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45941.337846643517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45941.337846643517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45941.337846643517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45941.337846643517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45941.337846643517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45941.337846643517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45941.337846643517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45941.337846643517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45941.337846643517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45941.337846643517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45941.337846643517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45941.337846643517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45941.337846643517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45941.337846643517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45941.337846643517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45941.337846643517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45941.337846643517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45941.337846643517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45941.337846643517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45941.337846643517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45941.337846643517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45941.337846643517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45941.337846643517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45941.337846643517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45941.337846643517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45941.337846643517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45941.337846643517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45941.337846643517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45941.337846643517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45941.337846643517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45941.337846643517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45941.337846643517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45941.337846643517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45941.337846643517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45941.337846643517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45941.337846643517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45941.337846643517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45941.337846643517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45941.337846643517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45941.337846643517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45941.337846643517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45941.337846643517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45941.337846643517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45941.337846643517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45941.337846643517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45941.337846643517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45941.337846643517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45941.337846643517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45941.337846643517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45941.337846643517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45941.337846643517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45941.337846643517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45941.337846643517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45941.337846643517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45941.337846643517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45941.337846643517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45941.337846643517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45941.337846643517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45941.337846643517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45941.337846643517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45941.337846643517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45941.337846643517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45941.337846643517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45941.337846643517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45941.337846643517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45941.337846643517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45941.337846643517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45941.337846643517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45941.337846643517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45941.337846643517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45941.337846643517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45941.337846643517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45941.337846643517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45941.337846643517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45941.337846643517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45941.337846643517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45941.337846643517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45941.337846643517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45941.337846643517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45941.337846643517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45941.337846643517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45941.337846643517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45941.337846643517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45941.337846643517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45941.337846643517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45941.337846643517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45941.337846643517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45941.337846643517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45941.337846643517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45941.337846643517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45941.337846643517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45941.337846643517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45941.337846643517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45941.337846643517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45941.337846643517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45941.337846643517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45941.337846643517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45941.337846643517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45941.337846643517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45941.337846643517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45941.337846643517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45941.337846643517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45941.337846643517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45941.337846643517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45941.337846643517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45941.337846643517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45941.337846643517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45941.337846643517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45941.337846643517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45941.337846643517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45941.337846643517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45941.337846643517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45941.337846643517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45941.337846643517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45941.337846643517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45941.337846643517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45941.337846643517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45941.337846643517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45941.337846643517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45941.337846643517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45941.337846643517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45941.337846643517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45941.337846643517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45941.337846643517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45941.337846643517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45941.337846643517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45941.337846643517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45941.337846643517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45941.337846643517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45941.337846643517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45941.337846643517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45941.337846643517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45941.337846643517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45941.337846643517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45941.337846643517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45941.337846643517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45941.337846643517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45941.337846643517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45941.337846643517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45941.337846643517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45941.337846643517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45941.337846643517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45941.337846643517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45941.337846643517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45941.337846643517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45941.337846643517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45941.337846643517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45941.337846643517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45941.337846643517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45941.337846643517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45941.337846643517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45941.337846643517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45941.337846643517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45941.337846643517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45941.337846643517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45941.337846643517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45941.337846643517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45941.337846643517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45941.337846643517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45941.337846643517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45941.337846643517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45941.337846643517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45941.337846643517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45941.337846643517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45941.337846643517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45941.337846643517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45941.337846643517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45941.337846643517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45941.337846643517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45941.337846643517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45941.337846643517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45941.337846643517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45941.337846643517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45941.337846643517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45941.337846643517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45941.337846643517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45941.337846643517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45941.337846643517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45941.337846643517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45941.337846643517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45941.337846643517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45941.337846643517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45941.337846643517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45941.337846643517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45941.337846643517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45941.337846643517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45941.337846643517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45941.337846643517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45941.337846643517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45941.337846643517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45941.337846643517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45941.337846643517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45941.337846643517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45941.337846643517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45941.337846643517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45941.337846643517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45941.337846643517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45941.337846643517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45941.337846643517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45941.337846643517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45941.337846643517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45941.337846643517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45941.337846643517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45941.337846643517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45941.337846643517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45941.337846643517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45941.337846643517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45941.337846643517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45941.337846643517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45941.337846643517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45941.337846643517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45941.337846643517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45941.337846643517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45941.337846643517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45941.337846643517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45941.337846643517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45941.337846643517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45941.337846643517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45941.337846643517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45941.337846643517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45941.337846643517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45941.337846643517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45941.337846643517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45941.337846643517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45941.337846643517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45941.337846643517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45941.337846643517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45941.337846643517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45941.337846643517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45941.337846643517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45941.337846643517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45941.337846643517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45941.337846643517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45941.337846643517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45941.337846643517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45941.337846643517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45941.337846643517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45941.337846643517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45941.337846643517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45941.337846643517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45941.337846643517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45941.337846643517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45941.337846643517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45941.337846643517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45941.337846643517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45941.337846643517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45941.337846643517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45941.337846643517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45941.337846643517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45941.337846643517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45941.337846643517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45941.337846643517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45941.337846643517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45941.337846643517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45941.337846643517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45941.337846643517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45941.337846643517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45941.337846643517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45941.337846643517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45941.337846643517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45941.337846643517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45941.337846643517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45941.337846643517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45941.337846643517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45941.337846643517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45941.337846643517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45941.337846643517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45941.337846643517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45941.337846643517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45941.337846643517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45941.337846643517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45941.337846643517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45941.337846643517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45941.337846643517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45941.337846643517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45941.337846643517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45941.337846643517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45941.337846643517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45941.337846643517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45941.337846643517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45941.337846643517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45941.337846643517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45941.337846643517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45941.337846643517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45941.337846643517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45941.337846643517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45941.337846643517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45941.337846643517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45941.337846643517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45941.337846643517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45941.337846643517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45941.337846643517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45941.337846643517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45941.337846643517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45941.337846643517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45941.337846643517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45941.337846643517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45941.337846643517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45941.337846643517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45941.337846643517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45941.337846643517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45941.337846643517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45941.337846643517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45941.337846643517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45941.337846643517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45941.337846643517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45941.337846643517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45941.337846643517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45941.337846643517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45941.337846643517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45941.337846643517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45941.337846643517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45941.337846643517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45941.337846643517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45941.337846643517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45941.337846643517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45941.337846643517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45941.337846643517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45941.337846643517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45941.337846643517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45941.337846643517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45941.337846643517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45941.337846643517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45941.337846643517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45941.337846643517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45941.337846643517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45941.337846643517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45941.337846643517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45941.337846643517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45941.337846643517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45941.337846643517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45941.337846643517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45941.337846643517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45941.337846643517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45941.337846643517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45941.337846643517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45941.337846643517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45941.337846643517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45941.337846643517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45941.337846643517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45941.337846643517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45941.337846643517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45941.337846643517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45941.337846643517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45941.337846643517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45941.337846643517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45941.337846643517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45941.337846643517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45941.337846643517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45941.337846643517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45941.337846643517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45941.337846643517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45941.337846643517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45941.337846643517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45941.337846643517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45941.337846643517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45941.337846643517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45941.337846643517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45941.337846643517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45941.337846643517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45941.337846643517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45941.337846643517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45941.337846643517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45941.337846643517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45941.337846643517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45941.337846643517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45941.337846643517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45941.337846643517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45941.337846643517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45941.337846643517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45941.337846643517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45941.337846643517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45941.337846643517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45941.337846643517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45941.337846643517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45941.337846643517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45941.337846643517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45941.337846643517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45941.337846643517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45941.337846643517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45941.337846643517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45941.337846643517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45941.337846643517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45941.337846643517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45941.337846643517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45941.337846643517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45941.337846643517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45941.337846643517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45941.337846643517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45941.337846643517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45941.337846643517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45941.337846643517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45941.337846643517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45941.337846643517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45941.337846643517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45941.337846643517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45941.337846643517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45941.337846643517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45941.337846643517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45941.337846643517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45941.337846643517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45941.337846643517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45941.337846643517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45941.337846643517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45941.337846643517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45941.337846643517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45941.337846643517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45941.337846643517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45941.337846643517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45941.337846643517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45941.337846643517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45941.337846643517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45941.337846643517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45941.337846643517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45941.337846643517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45941.337846643517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45941.337846643517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45941.337846643517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45941.337846643517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45941.337846643517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45941.337846643517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45941.337846643517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45941.337846643517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45941.337846643517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45941.337846643517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45941.337846643517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45941.337846643517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45941.337846643517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45941.337846643517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45941.337846643517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45941.337846643517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45941.337846643517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45941.337846643517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45941.337846643517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45941.337846643517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45941.337846643517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45941.337846643517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45941.337846643517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45941.337846643517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45941.337846643517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45941.337846643517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45941.337846643517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45941.337846643517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45941.337846643517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45941.337846643517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45941.337846643517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45941.337846643517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45941.337846643517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45941.337846643517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45941.337846643517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45941.337846643517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45941.337846643517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45941.337846643517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45941.337846643517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45941.337846643517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45941.337846643517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45941.337846643517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45941.337846643517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45941.337846643517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45941.337846643517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45941.337846643517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45941.337846643517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45941.337846643517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45941.337846643517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45941.337846643517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45941.337846643517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45941.337846643517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45941.337846643517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45941.337846643517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45941.337846643517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45941.337846643517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45941.337846643517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45941.337846643517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45941.337846643517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45941.337846643517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45941.337846643517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45941.337846643517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45941.337846643517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45941.337846643517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45941.337846643517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45941.337846643517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45941.337846643517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45941.337846643517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45941.337846643517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45941.337846643517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45941.337846643517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45941.337846643517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45941.337846643517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45941.337846643517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45941.337846643517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45941.337846643517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45941.337846643517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45941.337846643517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45941.337846643517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45941.337846643517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45941.337846643517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45941.337846643517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45941.337846643517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45941.337846643517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45941.337846643517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45941.337846643517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45941.337846643517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45941.337846643517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45941.337846643517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45941.337846643517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45941.337846643517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45941.337846643517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45941.337846643517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45941.337846643517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45941.337846643517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45941.337846643517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45941.337846643517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45941.337846643517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45941.337846643517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45941.337846643517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45941.337846643517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45941.337846643517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45941.337846643517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45941.337846643517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45941.337846643517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45941.337846643517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45941.337846643517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45941.337846643517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45941.337846643517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45941.337846643517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45941.337846643517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45941.337846643517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45941.337846643517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45941.337846643517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45941.337846643517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45941.337846643517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45941.337846643517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45941.337846643517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45941.337846643517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45941.337846643517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45941.337846643517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45941.337846643517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45941.337846643517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45941.337846643517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45941.337846643517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45941.337846643517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45941.337846643517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45941.337846643517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45941.337846643517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45941.337846643517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45941.337846643517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45941.337846643517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45941.337846643517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45941.337846643517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45941.337846643517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45941.337846643517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45941.337846643517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45941.337846643517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45941.337846643517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45941.337846643517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45941.337846643517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45941.337846643517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45941.337846643517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45941.337846643517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45941.337846643517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45941.337846643517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45941.337846643517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45941.337846643517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45941.337846643517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45941.337846643517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45941.337846643517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45941.337846643517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45941.337846643517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45941.337846643517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45941.337846643517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45941.337846643517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45941.337846643517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45941.337846643517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45941.337846643517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45941.337846643517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45941.337846643517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45941.337846643517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45941.337846643517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45941.337846643517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45941.337846643517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45941.337846643517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45941.337846643517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45941.337846643517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45941.337846643517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45941.337846643517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45941.337846643517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45941.337846643517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45941.337846643517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45941.337846643517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45941.337846643517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45941.337846643517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45941.337846643517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45941.337846643517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45941.337846643517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45941.337846643517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45941.337846643517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45941.337846643517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45941.337846643517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45941.337846643517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45941.337846643517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45941.337846643517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45941.337846643517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45941.337846643517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45941.337846643517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45941.337846643517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45941.337846643517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45941.337846643517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45941.337846643517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45941.337846643517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45941.337846643517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45941.337846643517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45941.337846643517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45941.337846643517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45941.337846643517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45941.337846643517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45941.337846643517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45941.337846643517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45941.337846643517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45941.337846643517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45941.337846643517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45941.337846643517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45941.337846643517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45941.337846643517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45941.337846643517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45941.337846643517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45941.337846643517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45941.337846643517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45941.337846643517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45941.337846643517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45941.337846643517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45941.337846643517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45941.337846643517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45941.337846643517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45941.337846643517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45941.337846643517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45941.337846643517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45941.337846643517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45941.337846643517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45941.337846643517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45941.337846643517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45941.337846643517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45941.337846643517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45941.337846643517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45941.337846643517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45941.337846643517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45941.337846643517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45941.337846643517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45941.337846643517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45941.337846643517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45941.337846643517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45941.337846643517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45941.337846643517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45941.337846643517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45941.337846643517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45941.337846643517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45941.337846643517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45941.337846643517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45941.337846643517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45941.337846643517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45941.337846643517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45941.337846643517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45941.337846643517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45941.337846643517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45941.337846643517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45941.337846643517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45941.337846643517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45941.337846643517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45941.337846643517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45941.337846643517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45941.337846643517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45941.337846643517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45941.337846643517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45941.337846643517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45941.337846643517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45941.337846643517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45941.337846643517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45941.337846643517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45941.337846643517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45941.337846643517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45941.337846643517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45941.337846643517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45941.337846643517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45941.337846643517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45941.337846643517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45941.337846643517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45941.337846643517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45941.337846643517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45941.337846643517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tabSelected="1"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237.85712905092078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0.33715219907026039</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4">
        <v>45941.201597222222</v>
      </c>
      <c r="G4" s="132">
        <f ca="1">IFERROR(NOW()-F4,"")</f>
        <v>0.13624942129536066</v>
      </c>
      <c r="H4" s="131">
        <v>45941.195949074077</v>
      </c>
      <c r="I4" s="127" t="str">
        <f>IFERROR(VLOOKUP(D4,DB!A:F,6,0),"")</f>
        <v>SCECO</v>
      </c>
      <c r="J4" s="127" t="str">
        <f>IFERROR(VLOOKUP(D4,DB!A:G,7,0),"")</f>
        <v>Dead</v>
      </c>
      <c r="K4" s="133" t="s">
        <v>39063</v>
      </c>
      <c r="L4" s="129" t="str">
        <f>IFERROR(VLOOKUP(D4,DB!A:I,9,0),"")</f>
        <v>Latis</v>
      </c>
    </row>
    <row r="5" spans="1:16" ht="15" customHeight="1">
      <c r="A5" s="127" t="s">
        <v>39064</v>
      </c>
      <c r="B5" s="165" t="str">
        <f>IFERROR(VLOOKUP(D5,DB!A:K,11,0),"")</f>
        <v>R4</v>
      </c>
      <c r="C5" s="128">
        <v>1</v>
      </c>
      <c r="D5" s="129" t="s">
        <v>36357</v>
      </c>
      <c r="E5" s="130" t="s">
        <v>38964</v>
      </c>
      <c r="F5" s="164">
        <v>45941.334965277776</v>
      </c>
      <c r="G5" s="132">
        <f ca="1">IFERROR(NOW()-F5,"")</f>
        <v>2.8813657409045845E-3</v>
      </c>
      <c r="H5" s="131">
        <v>45941.329108796293</v>
      </c>
      <c r="I5" s="165" t="str">
        <f>IFERROR(VLOOKUP(D5,DB!A:F,6,0),"")</f>
        <v>SCECO</v>
      </c>
      <c r="J5" s="165" t="str">
        <f>IFERROR(VLOOKUP(D5,DB!A:G,7,0),"")</f>
        <v>NA</v>
      </c>
      <c r="K5" s="133" t="s">
        <v>39065</v>
      </c>
      <c r="L5" s="166" t="str">
        <f>IFERROR(VLOOKUP(D5,DB!A:I,9,0),"")</f>
        <v>Latis</v>
      </c>
    </row>
    <row r="6" spans="1:16" ht="15" customHeight="1">
      <c r="A6" s="127"/>
      <c r="B6" s="127" t="str">
        <f>IFERROR(VLOOKUP(D6,DB!A:K,11,0),"")</f>
        <v/>
      </c>
      <c r="C6" s="128"/>
      <c r="D6" s="99"/>
      <c r="E6" s="104"/>
      <c r="F6" s="131"/>
      <c r="G6" s="132">
        <f ca="1">IFERROR(NOW()-F6,"")</f>
        <v>45941.337846643517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45941.337846643517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45941.337846643517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45941.337846643517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45941.337846643517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45941.337846643517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45941.337846643517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45941.337846643517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45941.337846643517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45941.337846643517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45941.337846643517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45941.337846643517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45941.337846643517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45941.337846643517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45941.337846643517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45941.337846643517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45941.337846643517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45941.337846643517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45941.337846643517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45941.337846643517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45941.337846643517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45941.337846643517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45941.337846643517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45941.337846643517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45941.337846643517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45941.337846643517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45941.337846643517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45941.337846643517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45941.337846643517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45941.337846643517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45941.337846643517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45941.337846643517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45941.337846643517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45941.337846643517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45941.337846643517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45941.337846643517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45941.337846643517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45941.337846643517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45941.337846643517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45941.337846643517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45941.337846643517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45941.337846643517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45941.337846643517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45941.337846643517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45941.337846643517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45941.337846643517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45941.337846643517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45941.337846643517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45941.337846643517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45941.337846643517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45941.337846643517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45941.337846643517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45941.337846643517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45941.337846643517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45941.337846643517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45941.337846643517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45941.337846643517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45941.337846643517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45941.337846643517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45941.337846643517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45941.337846643517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45941.337846643517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45941.337846643517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45941.337846643517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45941.337846643517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45941.337846643517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45941.337846643517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45941.337846643517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45941.337846643517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45941.337846643517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45941.337846643517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45941.337846643517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45941.337846643517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45941.337846643517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45941.337846643517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45941.337846643517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45941.337846643517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45941.337846643517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45941.337846643517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45941.337846643517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45941.337846643517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45941.337846643517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45941.337846643517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45941.337846643517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45941.337846643517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45941.337846643517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45941.337846643517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45941.337846643517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45941.337846643517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45941.337846643517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45941.337846643517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45941.337846643517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45941.337846643517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45941.337846643517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45941.337846643517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45941.337846643517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45941.337846643517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45941.337846643517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45941.337846643517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45941.337846643517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45941.337846643517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45941.337846643517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45941.337846643517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45941.337846643517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45941.337846643517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45941.337846643517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45941.337846643517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45941.337846643517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45941.337846643517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45941.337846643517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45941.337846643517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45941.337846643517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45941.337846643517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45941.337846643517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45941.337846643517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45941.337846643517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45941.337846643517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45941.337846643517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45941.337846643517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45941.337846643517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45941.337846643517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45941.337846643517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45941.337846643517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45941.337846643517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45941.337846643517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45941.337846643517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45941.337846643517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45941.337846643517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45941.337846643517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45941.337846643517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45941.337846643517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45941.337846643517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45941.337846643517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45941.337846643517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45941.337846643517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45941.337846643517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45941.337846643517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45941.337846643517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45941.337846643517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45941.337846643517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45941.337846643517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45941.337846643517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45941.337846643517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45941.337846643517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45941.337846643517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45941.337846643517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45941.337846643517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45941.337846643517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45941.337846643517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45941.337846643517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45941.337846643517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45941.337846643517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45941.337846643517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45941.337846643517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45941.337846643517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45941.337846643517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45941.337846643517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45941.337846643517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45941.337846643517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45941.337846643517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45941.337846643517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45941.337846643517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45941.337846643517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45941.337846643517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45941.337846643517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45941.337846643517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45941.337846643517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45941.337846643517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45941.337846643517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45941.337846643517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45941.337846643517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45941.337846643517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45941.337846643517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45941.337846643517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45941.337846643517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45941.337846643517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45941.337846643517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45941.337846643517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45941.337846643517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45941.337846643517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45941.337846643517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45941.337846643517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45941.337846643517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45941.337846643517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45941.337846643517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45941.337846643517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45941.337846643517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45941.337846643517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45941.337846643517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45941.337846643517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45941.337846643517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45941.337846643517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45941.337846643517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45941.337846643517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45941.337846643517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45941.337846643517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45941.337846643517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45941.337846643517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45941.337846643517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45941.337846643517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45941.337846643517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45941.337846643517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45941.337846643517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45941.337846643517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45941.337846643517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45941.337846643517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45941.337846643517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45941.337846643517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45941.337846643517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45941.337846643517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45941.337846643517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45941.337846643517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45941.337846643517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45941.337846643517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45941.337846643517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45941.337846643517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45941.337846643517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45941.337846643517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45941.337846643517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45941.337846643517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45941.337846643517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45941.337846643517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45941.337846643517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45941.337846643517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45941.337846643517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45941.337846643517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45941.337846643517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45941.337846643517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45941.337846643517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45941.337846643517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45941.337846643517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45941.337846643517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45941.337846643517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45941.337846643517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45941.337846643517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45941.337846643517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45941.337846643517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45941.337846643517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45941.337846643517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45941.337846643517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45941.337846643517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45941.337846643517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45941.337846643517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45941.337846643517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45941.337846643517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45941.337846643517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45941.337846643517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45941.337846643517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45941.337846643517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45941.337846643517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45941.337846643517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45941.337846643517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45941.337846643517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45941.337846643517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45941.337846643517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45941.337846643517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45941.337846643517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45941.337846643517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45941.337846643517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45941.337846643517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45941.337846643517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45941.337846643517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45941.337846643517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45941.337846643517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45941.337846643517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45941.337846643517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45941.337846643517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45941.337846643517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45941.337846643517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45941.337846643517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45941.337846643517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45941.337846643517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45941.337846643517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45941.337846643517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45941.337846643517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45941.337846643517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45941.337846643517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45941.337846643517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45941.337846643517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45941.337846643517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45941.337846643517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45941.337846643517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45941.337846643517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45941.337846643517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45941.337846643517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45941.337846643517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45941.337846643517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45941.337846643517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45941.337846643517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45941.337846643517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45941.337846643517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45941.337846643517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45941.337846643517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45941.337846643517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45941.337846643517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45941.337846643517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45941.337846643517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45941.337846643517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45941.337846643517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45941.337846643517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45941.337846643517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45941.337846643517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45941.337846643517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45941.337846643517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45941.337846643517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45941.337846643517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45941.337846643517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45941.337846643517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45941.337846643517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45941.337846643517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45941.337846643517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45941.337846643517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45941.337846643517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45941.337846643517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45941.337846643517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45941.337846643517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45941.337846643517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45941.337846643517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45941.337846643517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45941.337846643517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45941.337846643517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45941.337846643517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45941.337846643517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45941.337846643517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45941.337846643517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45941.337846643517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45941.337846643517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45941.337846643517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45941.337846643517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45941.337846643517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45941.337846643517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45941.337846643517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45941.337846643517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45941.337846643517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45941.337846643517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45941.337846643517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45941.337846643517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45941.337846643517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45941.337846643517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45941.337846643517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45941.337846643517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45941.337846643517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45941.337846643517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45941.337846643517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45941.337846643517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45941.337846643517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45941.337846643517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45941.337846643517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45941.337846643517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45941.337846643517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45941.337846643517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45941.337846643517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45941.337846643517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45941.337846643517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45941.337846643517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45941.337846643517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45941.337846643517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45941.337846643517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45941.337846643517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45941.337846643517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45941.337846643517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45941.337846643517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45941.337846643517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45941.337846643517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45941.337846643517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45941.337846643517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45941.337846643517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45941.337846643517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45941.337846643517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45941.337846643517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45941.337846643517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45941.337846643517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45941.337846643517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45941.337846643517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45941.337846643517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45941.337846643517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45941.337846643517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45941.337846643517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45941.337846643517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45941.337846643517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45941.337846643517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45941.337846643517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45941.337846643517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45941.337846643517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45941.337846643517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45941.337846643517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45941.337846643517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45941.337846643517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45941.337846643517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45941.337846643517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45941.337846643517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45941.337846643517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45941.337846643517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45941.337846643517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45941.337846643517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45941.337846643517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45941.337846643517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45941.337846643517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45941.337846643517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45941.337846643517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45941.337846643517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45941.337846643517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45941.337846643517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45941.337846643517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45941.337846643517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45941.337846643517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45941.337846643517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45941.337846643517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45941.337846643517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45941.337846643517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45941.337846643517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45941.337846643517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45941.337846643517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45941.337846643517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45941.337846643517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45941.337846643517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45941.337846643517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45941.337846643517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45941.337846643517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45941.337846643517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45941.337846643517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45941.337846643517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45941.337846643517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45941.337846643517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45941.337846643517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45941.337846643517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45941.337846643517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45941.337846643517</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45941.337846643517</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49.505786458328657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15.148969328700332</v>
      </c>
      <c r="H3" s="38">
        <v>45926.158159722225</v>
      </c>
      <c r="I3" s="37" t="str">
        <f>IFERROR(VLOOKUP(D3,DB!A:F,6,0),"")</f>
        <v>SCECO</v>
      </c>
      <c r="J3" s="37" t="str">
        <f>IFERROR(VLOOKUP(D3,DB!A:G,7,0),"")</f>
        <v>Good</v>
      </c>
      <c r="K3" s="37" t="s">
        <v>39069</v>
      </c>
      <c r="L3" s="37" t="str">
        <f>IFERROR(VLOOKUP(D3,DB!A:I,9,0),"")</f>
        <v>Latis</v>
      </c>
      <c r="M3" s="125"/>
    </row>
    <row r="4" spans="1:13" ht="15">
      <c r="A4" s="37"/>
      <c r="B4" s="37" t="str">
        <f>IFERROR(VLOOKUP(D4,DB!A:K,11,0),"")</f>
        <v/>
      </c>
      <c r="C4" s="37"/>
      <c r="D4" s="37"/>
      <c r="E4" s="37"/>
      <c r="F4" s="38"/>
      <c r="G4" s="39">
        <f t="shared" ref="G4:G6" ca="1" si="1">IFERROR(NOW()-F4,"")</f>
        <v>45941.337846643517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45941.337846643517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45941.337846643517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45941.337846643517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45941.337846643517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45941.337846643517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45941.337846643517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45941.337846643517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45941.337846643517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45941.337846643517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45941.337846643517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45941.337846643517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45941.337846643517</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45941.337846643517</v>
      </c>
      <c r="H17" s="38"/>
      <c r="I17" s="37" t="str">
        <f>IFERROR(VLOOKUP(D17,DB!A:F,6,0),"")</f>
        <v/>
      </c>
      <c r="J17" s="37" t="str">
        <f>IFERROR(VLOOKUP(D17,DB!A:G,7,0),"")</f>
        <v/>
      </c>
      <c r="K17" s="37"/>
      <c r="L17" s="37" t="str">
        <f>IFERROR(VLOOKUP(D17,DB!A:I,9,0),"")</f>
        <v/>
      </c>
    </row>
    <row r="18" spans="1:12" ht="15">
      <c r="A18" s="84"/>
      <c r="B18" s="84" t="str">
        <f>IFERROR(VLOOKUP(D18,DB!A:K,11,0),"")</f>
        <v/>
      </c>
      <c r="C18" s="84"/>
      <c r="D18" s="167"/>
      <c r="E18" s="84"/>
      <c r="F18" s="123"/>
      <c r="G18" s="124">
        <f t="shared" ca="1" si="2"/>
        <v>45941.337846643517</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45941.337846643517</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45941.337846643517</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45941.337846643517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45941.337846643517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45941.337846643517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45941.337846643517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45941.337846643517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45941.337846643517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45941.337846643517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45941.337846643517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45941.337846643517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45941.337846643517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45941.337846643517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45941.337846643517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45941.337846643517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45941.337846643517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45941.337846643517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45941.337846643517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45941.337846643517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45941.337846643517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45941.337846643517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45941.337846643517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45941.337846643517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45941.337846643517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45941.337846643517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45941.337846643517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45941.337846643517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45941.337846643517</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45941.337846643517</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45941.337846643517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45941.337846643517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45941.337846643517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45941.337846643517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45941.337846643517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45941.337846643517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45941.337846643517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45941.337846643517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45941.337846643517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45941.337846643517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45941.337846643517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45941.337846643517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45941.337846643517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45941.337846643517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45941.337846643517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45941.337846643517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45941.337846643517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45941.337846643517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45941.337846643517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45941.337846643517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45941.337846643517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45941.337846643517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45941.337846643517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45941.337846643517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45941.337846643517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45941.337846643517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45941.337846643517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45941.337846643517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45941.337846643517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45941.337846643517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45941.337846643517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45941.337846643517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45941.337846643517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45941.337846643517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45941.337846643517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45941.337846643517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45941.337846643517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45941.337846643517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45941.337846643517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45941.337846643517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45941.337846643517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45941.337846643517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45941.337846643517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45941.337846643517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45941.337846643517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45941.337846643517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45941.337846643517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45941.337846643517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45941.337846643517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45941.337846643517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45941.337846643517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45941.337846643517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45941.337846643517</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45941.337846643517</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14.564999421294488</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1.8087841435190057</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7.4568744212956517</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0.31388831018557539</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2</v>
      </c>
      <c r="D6" s="148" t="s">
        <v>31933</v>
      </c>
      <c r="E6" s="148" t="s">
        <v>38964</v>
      </c>
      <c r="F6" s="150">
        <v>45941.318576388891</v>
      </c>
      <c r="G6" s="151">
        <f ca="1">IFERROR(NOW()-F6,"-")</f>
        <v>1.9270254626462702E-2</v>
      </c>
      <c r="H6" s="152">
        <v>45941.283668981479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39080</v>
      </c>
      <c r="B7" s="148" t="str">
        <f>IFERROR(VLOOKUP(D7,DB!A:K,11,0),"")</f>
        <v>R6</v>
      </c>
      <c r="C7" s="148">
        <v>4</v>
      </c>
      <c r="D7" s="148" t="s">
        <v>38903</v>
      </c>
      <c r="E7" s="148" t="s">
        <v>38964</v>
      </c>
      <c r="F7" s="150">
        <v>45941.32471064815</v>
      </c>
      <c r="G7" s="151">
        <f ca="1">IFERROR(NOW()-F7,"-")</f>
        <v>1.3135995366610587E-2</v>
      </c>
      <c r="H7" s="152">
        <v>45941.314340277779</v>
      </c>
      <c r="I7" s="148" t="str">
        <f>IFERROR(VLOOKUP(D7,DB!A:F,6,0),"")</f>
        <v>SCECO</v>
      </c>
      <c r="J7" s="148" t="str">
        <f>IFERROR(VLOOKUP(D7,DB!A:G,7,0),"")</f>
        <v>Dead</v>
      </c>
      <c r="K7" s="148" t="s">
        <v>39081</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1">
        <f ca="1">IFERROR(NOW()-F8,"-")</f>
        <v>45941.337846643517</v>
      </c>
      <c r="H8" s="113"/>
      <c r="I8" s="156" t="str">
        <f>IFERROR(VLOOKUP(D8,DB!A:F,6,0),"")</f>
        <v/>
      </c>
      <c r="J8" s="156" t="str">
        <f>IFERROR(VLOOKUP(D8,DB!A:G,7,0),"")</f>
        <v/>
      </c>
      <c r="K8" s="158"/>
      <c r="L8" s="157" t="str">
        <f>IFERROR(VLOOKUP(D8,DB!A:I,9,0),"")</f>
        <v/>
      </c>
    </row>
    <row r="9" spans="1:16383" ht="31.5" customHeight="1">
      <c r="A9" s="110"/>
      <c r="B9" s="156" t="str">
        <f>IFERROR(VLOOKUP(D9,DB!A:K,11,0),"")</f>
        <v/>
      </c>
      <c r="C9" s="156"/>
      <c r="D9" s="156"/>
      <c r="E9" s="157"/>
      <c r="F9" s="113"/>
      <c r="G9" s="151">
        <f ca="1">IFERROR(NOW()-F9,"-")</f>
        <v>45941.337846643517</v>
      </c>
      <c r="H9" s="113"/>
      <c r="I9" s="156" t="str">
        <f>IFERROR(VLOOKUP(D9,DB!A:F,6,0),"")</f>
        <v/>
      </c>
      <c r="J9" s="156" t="str">
        <f>IFERROR(VLOOKUP(D9,DB!A:G,7,0),"")</f>
        <v/>
      </c>
      <c r="K9" s="158"/>
      <c r="L9" s="157" t="str">
        <f>IFERROR(VLOOKUP(D9,DB!A:I,9,0),"")</f>
        <v/>
      </c>
    </row>
    <row r="10" spans="1:16383" ht="31.5" customHeight="1">
      <c r="A10" s="110"/>
      <c r="B10" s="109" t="str">
        <f>IFERROR(VLOOKUP(D10,DB!A:K,11,0),"")</f>
        <v/>
      </c>
      <c r="C10" s="111"/>
      <c r="D10" s="109"/>
      <c r="E10" s="112"/>
      <c r="F10" s="113"/>
      <c r="G10" s="81">
        <f ca="1">IFERROR(NOW()-F10,"-")</f>
        <v>45941.337846643517</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45941.337846643517</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45941.337846643517</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45941.337846643517</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45941.337846643517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45941.337846643517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45941.337846643517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45941.337846643517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45941.337846643517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45941.337846643517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45941.337846643517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45941.337846643517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45941.337846643517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45941.337846643517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45941.337846643517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45941.337846643517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45941.337846643517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45941.337846643517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45941.337846643517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45941.337846643517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45941.337846643517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45941.337846643517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45941.337846643517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45941.337846643517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45941.337846643517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45941.337846643517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45941.337846643517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45941.337846643517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45941.337846643517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45941.337846643517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45941.337846643517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45941.337846643517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45941.337846643517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45941.337846643517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45941.337846643517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45941.337846643517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45941.337846643517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45941.337846643517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45941.337846643517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45941.337846643517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45941.337846643517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45941.337846643517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45941.337846643517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45941.337846643517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45941.337846643517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45941.337846643517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45941.337846643517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45941.337846643517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45941.337846643517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45941.337846643517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45941.337846643517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45941.337846643517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45941.337846643517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45941.337846643517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45941.337846643517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45941.337846643517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45941.337846643517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45941.337846643517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45941.337846643517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45941.337846643517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45941.337846643517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45941.337846643517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45941.337846643517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45941.337846643517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45941.337846643517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45941.337846643517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45941.337846643517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45941.337846643517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45941.337846643517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45941.337846643517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45941.337846643517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45941.337846643517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45941.337846643517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45941.337846643517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45941.337846643517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45941.337846643517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45941.337846643517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45941.337846643517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45941.337846643517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45941.337846643517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45941.337846643517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45941.337846643517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45941.337846643517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45941.337846643517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45941.337846643517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45941.337846643517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45941.337846643517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45941.337846643517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45941.337846643517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45941.337846643517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45941.337846643517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45941.337846643517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45941.337846643517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45941.337846643517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45941.337846643517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45941.337846643517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45941.337846643517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45941.337846643517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45941.337846643517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45941.337846643517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45941.337846643517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45941.337846643517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45941.337846643517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45941.337846643517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45941.337846643517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45941.337846643517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45941.337846643517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45941.337846643517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45941.337846643517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45941.337846643517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45941.337846643517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45941.337846643517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45941.337846643517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45941.337846643517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45941.337846643517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45941.337846643517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45941.337846643517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45941.337846643517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45941.337846643517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45941.337846643517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45941.337846643517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45941.337846643517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45941.337846643517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45941.337846643517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45941.337846643517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45941.337846643517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45941.337846643517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45941.337846643517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45941.337846643517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45941.337846643517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45941.337846643517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45941.337846643517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45941.337846643517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45941.337846643517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45941.337846643517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45941.337846643517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45941.337846643517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45941.337846643517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45941.337846643517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45941.337846643517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45941.337846643517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45941.337846643517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45941.337846643517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45941.337846643517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45941.337846643517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45941.337846643517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45941.337846643517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45941.337846643517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45941.337846643517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45941.337846643517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45941.337846643517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45941.337846643517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45941.337846643517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45941.337846643517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45941.337846643517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45941.337846643517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45941.337846643517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45941.337846643517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45941.337846643517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45941.337846643517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45941.337846643517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45941.337846643517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45941.337846643517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45941.337846643517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45941.337846643517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45941.337846643517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45941.337846643517</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