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380" documentId="13_ncr:1_{F6CB121F-512D-4AA6-A0C1-0FB36C537598}" xr6:coauthVersionLast="47" xr6:coauthVersionMax="47" xr10:uidLastSave="{FE512F5C-D567-440F-A5A3-F49229012F8E}"/>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6" i="1" l="1"/>
  <c r="G3"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J2" i="1"/>
  <c r="L2" i="1"/>
  <c r="G7" i="6"/>
  <c r="G8" i="6"/>
  <c r="G9" i="6"/>
  <c r="G10" i="6"/>
  <c r="G11" i="6"/>
  <c r="G12" i="6"/>
  <c r="G13" i="6"/>
  <c r="G14" i="6"/>
  <c r="G15" i="6"/>
  <c r="G16" i="6"/>
  <c r="G17" i="6"/>
  <c r="G18" i="6"/>
  <c r="G19" i="6"/>
  <c r="G20" i="6"/>
  <c r="G21" i="6"/>
  <c r="G22" i="6"/>
  <c r="G23" i="6"/>
  <c r="G24" i="6"/>
  <c r="G25" i="6"/>
  <c r="G26" i="6"/>
  <c r="G27" i="6"/>
  <c r="G28" i="6"/>
  <c r="G29" i="6"/>
  <c r="G30" i="6"/>
  <c r="G31" i="6"/>
  <c r="G32" i="6"/>
  <c r="L7" i="6"/>
  <c r="L8" i="6"/>
  <c r="L9" i="6"/>
  <c r="L10" i="6"/>
  <c r="L11"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4" i="1"/>
  <c r="G5" i="1"/>
  <c r="G6" i="1"/>
  <c r="G7" i="1"/>
  <c r="G8" i="1"/>
  <c r="G9" i="1"/>
  <c r="G10" i="1"/>
  <c r="G11" i="1"/>
  <c r="G12" i="1"/>
  <c r="G13" i="1"/>
  <c r="G14" i="1"/>
  <c r="G15"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3" i="4"/>
  <c r="G3" i="4"/>
  <c r="I3" i="4"/>
  <c r="J3" i="4"/>
  <c r="L3" i="4"/>
  <c r="B4" i="4"/>
  <c r="G4" i="4"/>
  <c r="I4" i="4"/>
  <c r="J4" i="4"/>
  <c r="L4"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I2" i="6"/>
  <c r="I5" i="6"/>
  <c r="L2" i="6"/>
  <c r="L5" i="6"/>
  <c r="L4" i="6"/>
  <c r="J5" i="6"/>
  <c r="J2" i="6"/>
  <c r="J4" i="6"/>
  <c r="I4" i="6"/>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<sst xmlns="http://schemas.openxmlformats.org/spreadsheetml/2006/main" count="178604" uniqueCount="39084">
  <si>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</si>
  <si>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</si>
  <si>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</si>
  <si>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</si>
  <si>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</si>
  <si>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</si>
  <si>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</si>
  <si>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</si>
  <si>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</si>
  <si>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</si>
  <si>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</si>
  <si>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</si>
  <si>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</si>
  <si>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</si>
  <si>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</si>
  <si>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</si>
  <si>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</si>
  <si>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</si>
  <si>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</si>
  <si>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</si>
  <si>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</si>
  <si>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</si>
  <si>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</si>
  <si>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</si>
  <si>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</si>
  <si>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</si>
  <si>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</si>
  <si>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</si>
  <si>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</si>
  <si>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</si>
  <si>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</si>
  <si>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</si>
  <si>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</si>
  <si>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</si>
  <si>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</si>
  <si>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</si>
  <si>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</si>
  <si>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</si>
  <si>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</si>
  <si>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</si>
  <si>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</si>
  <si>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</si>
  <si>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</si>
  <si>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</si>
  <si>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</si>
  <si>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</si>
  <si>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</si>
  <si>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</si>
  <si>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</si>
  <si>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</si>
  <si>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</si>
  <si>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</si>
  <si>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</si>
  <si>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</si>
  <si>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</si>
  <si>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</si>
  <si>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</si>
  <si>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</si>
  <si>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</si>
  <si>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</si>
  <si>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</si>
  <si>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</si>
  <si>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</si>
  <si>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</si>
  <si>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</si>
  <si>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</si>
  <si>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</si>
  <si>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</si>
  <si>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</si>
  <si>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</si>
  <si>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</si>
  <si>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</si>
  <si>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</si>
  <si>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</si>
  <si>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</si>
  <si>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</si>
  <si>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</si>
  <si>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</si>
  <si>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</si>
  <si>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</si>
  <si>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</si>
  <si>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</si>
  <si>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</si>
  <si>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</si>
  <si>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</si>
  <si>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</si>
  <si>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</si>
  <si>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</si>
  <si>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</si>
  <si>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</si>
  <si>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</si>
  <si>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</si>
  <si>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</si>
  <si>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</si>
  <si>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</si>
  <si>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</si>
  <si>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</si>
  <si>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</si>
  <si>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</si>
  <si>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</si>
  <si>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</si>
  <si>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</si>
  <si>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</si>
  <si>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</si>
  <si>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</si>
  <si>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</si>
  <si>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</si>
  <si>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</si>
  <si>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</si>
  <si>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</si>
  <si>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</si>
  <si>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</si>
  <si>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</si>
  <si>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</si>
  <si>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</si>
  <si>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</si>
  <si>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</si>
  <si>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</si>
  <si>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</si>
  <si>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</si>
  <si>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</si>
  <si>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</si>
  <si>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</si>
  <si>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</si>
  <si>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</si>
  <si>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</si>
  <si>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</si>
  <si>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</si>
  <si>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</si>
  <si>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</si>
  <si>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</si>
  <si>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</si>
  <si>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</si>
  <si>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</si>
  <si>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</si>
  <si>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</si>
  <si>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</si>
  <si>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</si>
  <si>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</si>
  <si>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</si>
  <si>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</si>
  <si>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</si>
  <si>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</si>
  <si>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</si>
  <si>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</si>
  <si>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</si>
  <si>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</si>
  <si>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</si>
  <si>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</si>
  <si>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</si>
  <si>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</si>
  <si>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</si>
  <si>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</si>
  <si>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</si>
  <si>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</si>
  <si>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</si>
  <si>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</si>
  <si>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</si>
  <si>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</si>
  <si>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</si>
  <si>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</si>
  <si>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</si>
  <si>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</si>
  <si>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</si>
  <si>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</si>
  <si>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</si>
  <si>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</si>
  <si>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</si>
  <si>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</si>
  <si>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</si>
  <si>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</si>
  <si>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</si>
  <si>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</si>
  <si>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</si>
  <si>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</si>
  <si>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</si>
  <si>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</si>
  <si>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</si>
  <si>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</si>
  <si>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</si>
  <si>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</si>
  <si>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</si>
  <si>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</si>
  <si>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</si>
  <si>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</si>
  <si>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</si>
  <si>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</si>
  <si>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</si>
  <si>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</si>
  <si>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</si>
  <si>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</si>
  <si>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</si>
  <si>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</si>
  <si>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</si>
  <si>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</si>
  <si>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</si>
  <si>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</si>
  <si>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</si>
  <si>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</si>
  <si>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</si>
  <si>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</si>
  <si>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</si>
  <si>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</si>
  <si>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</si>
  <si>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</si>
  <si>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</si>
  <si>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</si>
  <si>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</si>
  <si>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</si>
  <si>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</si>
  <si>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</si>
  <si>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</si>
  <si>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</si>
  <si>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</si>
  <si>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</si>
  <si>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</si>
  <si>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</si>
  <si>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</si>
  <si>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</si>
  <si>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</si>
  <si>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</si>
  <si>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</si>
  <si>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</si>
  <si>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</si>
  <si>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</si>
  <si>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</si>
  <si>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</si>
  <si>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</si>
  <si>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</si>
  <si>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</si>
  <si>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</si>
  <si>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</si>
  <si>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</si>
  <si>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</si>
  <si>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</si>
  <si>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</si>
  <si>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</si>
  <si>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</si>
  <si>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</si>
  <si>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</si>
  <si>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</si>
  <si>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</si>
  <si>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</si>
  <si>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</si>
  <si>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</si>
  <si>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</si>
  <si>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</si>
  <si>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</si>
  <si>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</si>
  <si>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</si>
  <si>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</si>
  <si>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</si>
  <si>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</si>
  <si>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</si>
  <si>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</si>
  <si>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</si>
  <si>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</si>
  <si>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</si>
  <si>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</si>
  <si>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</si>
  <si>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</si>
  <si>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</si>
  <si>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</si>
  <si>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</si>
  <si>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</si>
  <si>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</si>
  <si>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</si>
  <si>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</si>
  <si>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</si>
  <si>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</si>
  <si>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</si>
  <si>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</si>
  <si>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</si>
  <si>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</si>
  <si>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</si>
  <si>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</si>
  <si>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</si>
  <si>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</si>
  <si>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</si>
  <si>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</si>
  <si>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</si>
  <si>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</si>
  <si>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</si>
  <si>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</si>
  <si>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</si>
  <si>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</si>
  <si>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</si>
  <si>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</si>
  <si>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</si>
  <si>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</si>
  <si>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</si>
  <si>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</si>
  <si>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</si>
  <si>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</si>
  <si>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</si>
  <si>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</si>
  <si>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</si>
  <si>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</si>
  <si>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</si>
  <si>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</si>
  <si>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</si>
  <si>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</si>
  <si>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</si>
  <si>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</si>
  <si>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</si>
  <si>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</si>
  <si>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</si>
  <si>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</si>
  <si>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</si>
  <si>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</si>
  <si>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</si>
  <si>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</si>
  <si>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</si>
  <si>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</si>
  <si>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</si>
  <si>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</si>
  <si>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</si>
  <si>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</si>
  <si>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</si>
  <si>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</si>
  <si>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</si>
  <si>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</si>
  <si>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</si>
  <si>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</si>
  <si>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</si>
  <si>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</si>
  <si>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</si>
  <si>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</si>
  <si>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</si>
  <si>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</si>
  <si>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</si>
  <si>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</si>
  <si>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</si>
  <si>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</si>
  <si>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</si>
  <si>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</si>
  <si>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</si>
  <si>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</si>
  <si>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</si>
  <si>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</si>
  <si>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</si>
  <si>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</si>
  <si>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</si>
  <si>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</si>
  <si>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</si>
  <si>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</si>
  <si>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</si>
  <si>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</si>
  <si>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</si>
  <si>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</si>
  <si>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</si>
  <si>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</si>
  <si>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</si>
  <si>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</si>
  <si>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</si>
  <si>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</si>
  <si>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</si>
  <si>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</si>
  <si>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</si>
  <si>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</si>
  <si>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</si>
  <si>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</si>
  <si>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</si>
  <si>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</si>
  <si>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</si>
  <si>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</si>
  <si>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</si>
  <si>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</si>
  <si>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</si>
  <si>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</si>
  <si>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</si>
  <si>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</si>
  <si>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</si>
  <si>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</si>
  <si>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</si>
  <si>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</si>
  <si>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</si>
  <si>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</si>
  <si>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</si>
  <si>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</si>
  <si>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</si>
  <si>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</si>
  <si>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</si>
  <si>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</si>
  <si>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</si>
  <si>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</si>
  <si>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</si>
  <si>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</si>
  <si>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</si>
  <si>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</si>
  <si>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</si>
  <si>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</si>
  <si>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</si>
  <si>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</si>
  <si>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</si>
  <si>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</si>
  <si>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</si>
  <si>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</si>
  <si>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</si>
  <si>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</si>
  <si>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</si>
  <si>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</si>
  <si>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</si>
  <si>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</si>
  <si>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</si>
  <si>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</si>
  <si>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</si>
  <si>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</si>
  <si>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</si>
  <si>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</si>
  <si>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</si>
  <si>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</si>
  <si>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</si>
  <si>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</si>
  <si>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</si>
  <si>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</si>
  <si>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</si>
  <si>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</si>
  <si>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</si>
  <si>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</si>
  <si>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</si>
  <si>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</si>
  <si>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</si>
  <si>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</si>
  <si>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</si>
  <si>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</si>
  <si>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</si>
  <si>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</si>
  <si>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</si>
  <si>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</si>
  <si>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</si>
  <si>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</si>
  <si>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</si>
  <si>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</si>
  <si>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</si>
  <si>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</si>
  <si>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</si>
  <si>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</si>
  <si>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</si>
  <si>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</si>
  <si>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</si>
  <si>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</si>
  <si>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</si>
  <si>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</si>
  <si>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</si>
  <si>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</si>
  <si>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</si>
  <si>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</si>
  <si>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</si>
  <si>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</si>
  <si>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</si>
  <si>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</si>
  <si>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</si>
  <si>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</si>
  <si>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</si>
  <si>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</si>
  <si>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</si>
  <si>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</si>
  <si>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</si>
  <si>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</si>
  <si>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</si>
  <si>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</si>
  <si>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</si>
  <si>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</si>
  <si>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</si>
  <si>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</si>
  <si>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</si>
  <si>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</si>
  <si>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</si>
  <si>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</si>
  <si>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</si>
  <si>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</si>
  <si>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</si>
  <si>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</si>
  <si>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</si>
  <si>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</si>
  <si>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</si>
  <si>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</si>
  <si>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</si>
  <si>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</si>
  <si>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</si>
  <si>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</si>
  <si>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</si>
  <si>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</si>
  <si>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</si>
  <si>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</si>
  <si>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</si>
  <si>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</si>
  <si>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</si>
  <si>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</si>
  <si>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</si>
  <si>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</si>
  <si>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</si>
  <si>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</si>
  <si>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</si>
  <si>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</si>
  <si>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</si>
  <si>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</si>
  <si>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</si>
  <si>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</si>
  <si>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</si>
  <si>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</si>
  <si>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</si>
  <si>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</si>
  <si>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</si>
  <si>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</si>
  <si>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</si>
  <si>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</si>
  <si>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</si>
  <si>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</si>
  <si>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</si>
  <si>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</si>
  <si>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</si>
  <si>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</si>
  <si>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</si>
  <si>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</si>
  <si>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</si>
  <si>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</si>
  <si>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</si>
  <si>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</si>
  <si>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</si>
  <si>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</si>
  <si>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</si>
  <si>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</si>
  <si>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</si>
  <si>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</si>
  <si>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</si>
  <si>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</si>
  <si>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</si>
  <si>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</si>
  <si>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</si>
  <si>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</si>
  <si>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</si>
  <si>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</si>
  <si>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</si>
  <si>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</si>
  <si>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</si>
  <si>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</si>
  <si>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</si>
  <si>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</si>
  <si>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</si>
  <si>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</si>
  <si>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</si>
  <si>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</si>
  <si>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</si>
  <si>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</si>
  <si>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</si>
  <si>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</si>
  <si>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</si>
  <si>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</si>
  <si>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</si>
  <si>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</si>
  <si>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</si>
  <si>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</si>
  <si>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</si>
  <si>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</si>
  <si>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</si>
  <si>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</si>
  <si>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</si>
  <si>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</si>
  <si>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</si>
  <si>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</si>
  <si>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</si>
  <si>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</si>
  <si>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</si>
  <si>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</si>
  <si>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</si>
  <si>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</si>
  <si>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</si>
  <si>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</si>
  <si>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</si>
  <si>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</si>
  <si>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</si>
  <si>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</si>
  <si>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</si>
  <si>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</si>
  <si>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</si>
  <si>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</si>
  <si>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</si>
  <si>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</si>
  <si>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</si>
  <si>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</si>
  <si>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</si>
  <si>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</si>
  <si>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</si>
  <si>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</si>
  <si>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</si>
  <si>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</si>
  <si>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</si>
  <si>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</si>
  <si>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</si>
  <si>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</si>
  <si>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</si>
  <si>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</si>
  <si>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</si>
  <si>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</si>
  <si>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</si>
  <si>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</si>
  <si>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</si>
  <si>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</si>
  <si>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</si>
  <si>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</si>
  <si>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</si>
  <si>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</si>
  <si>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</si>
  <si>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</si>
  <si>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</si>
  <si>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</si>
  <si>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</si>
  <si>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</si>
  <si>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</si>
  <si>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</si>
  <si>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</si>
  <si>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</si>
  <si>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</si>
  <si>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</si>
  <si>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</si>
  <si>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</si>
  <si>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</si>
  <si>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</si>
  <si>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</si>
  <si>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</si>
  <si>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</si>
  <si>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</si>
  <si>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</si>
  <si>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</si>
  <si>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</si>
  <si>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</si>
  <si>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</si>
  <si>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</si>
  <si>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</si>
  <si>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</si>
  <si>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</si>
  <si>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</si>
  <si>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</si>
  <si>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</si>
  <si>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</si>
  <si>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</si>
  <si>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</si>
  <si>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</si>
  <si>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</si>
  <si>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</si>
  <si>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</si>
  <si>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</si>
  <si>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</si>
  <si>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</si>
  <si>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</si>
  <si>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</si>
  <si>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</si>
  <si>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</si>
  <si>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</si>
  <si>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</si>
  <si>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</si>
  <si>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</si>
  <si>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</si>
  <si>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</si>
  <si>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</si>
  <si>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</si>
  <si>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</si>
  <si>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</si>
  <si>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</si>
  <si>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</si>
  <si>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</si>
  <si>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</si>
  <si>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</si>
  <si>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</si>
  <si>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</si>
  <si>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</si>
  <si>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</si>
  <si>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</si>
  <si>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</si>
  <si>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</si>
  <si>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</si>
  <si>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</si>
  <si>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</si>
  <si>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</si>
  <si>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</si>
  <si>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</si>
  <si>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</si>
  <si>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</si>
  <si>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</si>
  <si>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</si>
  <si>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</si>
  <si>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</si>
  <si>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</si>
  <si>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</si>
  <si>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</si>
  <si>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</si>
  <si>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</si>
  <si>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</si>
  <si>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</si>
  <si>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</si>
  <si>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</si>
  <si>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</si>
  <si>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</si>
  <si>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</si>
  <si>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</si>
  <si>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</si>
  <si>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</si>
  <si>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</si>
  <si>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</si>
  <si>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</si>
  <si>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</si>
  <si>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</si>
  <si>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</si>
  <si>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</si>
  <si>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</si>
  <si>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</si>
  <si>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</si>
  <si>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</si>
  <si>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</si>
  <si>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</si>
  <si>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</si>
  <si>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</si>
  <si>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</si>
  <si>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</si>
  <si>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</si>
  <si>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</si>
  <si>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</si>
  <si>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</si>
  <si>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</si>
  <si>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</si>
  <si>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</si>
  <si>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</si>
  <si>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</si>
  <si>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</si>
  <si>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</si>
  <si>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</si>
  <si>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</si>
  <si>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</si>
  <si>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</si>
  <si>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</si>
  <si>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</si>
  <si>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</si>
  <si>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</si>
  <si>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</si>
  <si>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</si>
  <si>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</si>
  <si>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</si>
  <si>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</si>
  <si>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</si>
  <si>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</si>
  <si>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</si>
  <si>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</si>
  <si>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</si>
  <si>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</si>
  <si>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</si>
  <si>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</si>
  <si>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</si>
  <si>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</si>
  <si>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</si>
  <si>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</si>
  <si>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</si>
  <si>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</si>
  <si>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</si>
  <si>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</si>
  <si>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</si>
  <si>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</si>
  <si>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</si>
  <si>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</si>
  <si>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</si>
  <si>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</si>
  <si>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</si>
  <si>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</si>
  <si>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</si>
  <si>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</si>
  <si>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</si>
  <si>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</si>
  <si>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</si>
  <si>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</si>
  <si>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</si>
  <si>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</si>
  <si>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</si>
  <si>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</si>
  <si>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</si>
  <si>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</si>
  <si>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</si>
  <si>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</si>
  <si>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</si>
  <si>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</si>
  <si>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</si>
  <si>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</si>
  <si>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</si>
  <si>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</si>
  <si>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</si>
  <si>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</si>
  <si>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</si>
  <si>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</si>
  <si>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</si>
  <si>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</si>
  <si>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</si>
  <si>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</si>
  <si>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</si>
  <si>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</si>
  <si>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</si>
  <si>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</si>
  <si>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</si>
  <si>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</si>
  <si>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</si>
  <si>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</si>
  <si>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</si>
  <si>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</si>
  <si>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</si>
  <si>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</si>
  <si>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</si>
  <si>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</si>
  <si>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</si>
  <si>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</si>
  <si>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</si>
  <si>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</si>
  <si>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</si>
  <si>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</si>
  <si>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</si>
  <si>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</si>
  <si>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</si>
  <si>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</si>
  <si>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</si>
  <si>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</si>
  <si>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</si>
  <si>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</si>
  <si>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</si>
  <si>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</si>
  <si>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</si>
  <si>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</si>
  <si>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</si>
  <si>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</si>
  <si>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</si>
  <si>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</si>
  <si>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</si>
  <si>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</si>
  <si>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</si>
  <si>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</si>
  <si>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</si>
  <si>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</si>
  <si>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</si>
  <si>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</si>
  <si>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</si>
  <si>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</si>
  <si>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</si>
  <si>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</si>
  <si>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</si>
  <si>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</si>
  <si>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</si>
  <si>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</si>
  <si>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</si>
  <si>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</si>
  <si>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</si>
  <si>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</si>
  <si>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</si>
  <si>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</si>
  <si>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</si>
  <si>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</si>
  <si>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</si>
  <si>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</si>
  <si>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</si>
  <si>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</si>
  <si>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</si>
  <si>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</si>
  <si>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</si>
  <si>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</si>
  <si>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</si>
  <si>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</si>
  <si>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</si>
  <si>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</si>
  <si>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</si>
  <si>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</si>
  <si>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</si>
  <si>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</si>
  <si>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</si>
  <si>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</si>
  <si>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</si>
  <si>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</si>
  <si>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</si>
  <si>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</si>
  <si>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</si>
  <si>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</si>
  <si>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</si>
  <si>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</si>
  <si>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</si>
  <si>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</si>
  <si>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</si>
  <si>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</si>
  <si>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</si>
  <si>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</si>
  <si>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</si>
  <si>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</si>
  <si>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</si>
  <si>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</si>
  <si>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</si>
  <si>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</si>
  <si>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</si>
  <si>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</si>
  <si>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</si>
  <si>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</si>
  <si>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</si>
  <si>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</si>
  <si>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</si>
  <si>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</si>
  <si>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</si>
  <si>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</si>
  <si>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</si>
  <si>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</si>
  <si>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</si>
  <si>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</si>
  <si>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</si>
  <si>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</si>
  <si>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</si>
  <si>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</si>
  <si>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</si>
  <si>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</si>
  <si>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</si>
  <si>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</si>
  <si>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</si>
  <si>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</si>
  <si>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</si>
  <si>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</si>
  <si>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</si>
  <si>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</si>
  <si>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</si>
  <si>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</si>
  <si>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</si>
  <si>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</si>
  <si>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</si>
  <si>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</si>
  <si>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</si>
  <si>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</si>
  <si>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</si>
  <si>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</si>
  <si>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</si>
  <si>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</si>
  <si>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</si>
  <si>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</si>
  <si>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</si>
  <si>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</si>
  <si>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</si>
  <si>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</si>
  <si>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</si>
  <si>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</si>
  <si>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</si>
  <si>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</si>
  <si>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</si>
  <si>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</si>
  <si>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</si>
  <si>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</si>
  <si>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</si>
  <si>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</si>
  <si>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</si>
  <si>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</si>
  <si>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</si>
  <si>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</si>
  <si>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</si>
  <si>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</si>
  <si>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</si>
  <si>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</si>
  <si>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</si>
  <si>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</si>
  <si>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</si>
  <si>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</si>
  <si>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</si>
  <si>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</si>
  <si>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</si>
  <si>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</si>
  <si>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</si>
  <si>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</si>
  <si>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</si>
  <si>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</si>
  <si>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</si>
  <si>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</si>
  <si>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</si>
  <si>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</si>
  <si>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</si>
  <si>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</si>
  <si>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</si>
  <si>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</si>
  <si>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</si>
  <si>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</si>
  <si>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</si>
  <si>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</si>
  <si>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</si>
  <si>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</si>
  <si>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</si>
  <si>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</si>
  <si>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</si>
  <si>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</si>
  <si>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</si>
  <si>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</si>
  <si>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</si>
  <si>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</si>
  <si>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</si>
  <si>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</si>
  <si>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</si>
  <si>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</si>
  <si>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</si>
  <si>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</si>
  <si>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</si>
  <si>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</si>
  <si>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</si>
  <si>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</si>
  <si>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</si>
  <si>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</si>
  <si>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</si>
  <si>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</si>
  <si>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</si>
  <si>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</si>
  <si>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</si>
  <si>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</si>
  <si>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</si>
  <si>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</si>
  <si>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</si>
  <si>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</si>
  <si>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</si>
  <si>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</si>
  <si>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</si>
  <si>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</si>
  <si>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</si>
  <si>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</si>
  <si>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</si>
  <si>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</si>
  <si>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</si>
  <si>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</si>
  <si>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</si>
  <si>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</si>
  <si>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</si>
  <si>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</si>
  <si>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</si>
  <si>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</si>
  <si>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</si>
  <si>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</si>
  <si>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</si>
  <si>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</si>
  <si>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</si>
  <si>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</si>
  <si>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</si>
  <si>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</si>
  <si>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</si>
  <si>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</si>
  <si>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</si>
  <si>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</si>
  <si>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</si>
  <si>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</si>
  <si>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</si>
  <si>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</si>
  <si>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</si>
  <si>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</si>
  <si>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</si>
  <si>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</si>
  <si>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</si>
  <si>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</si>
  <si>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</si>
  <si>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</si>
  <si>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</si>
  <si>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</si>
  <si>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</si>
  <si>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</si>
  <si>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</si>
  <si>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</si>
  <si>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</si>
  <si>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</si>
  <si>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</si>
  <si>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</si>
  <si>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</si>
  <si>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</si>
  <si>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</si>
  <si>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</si>
  <si>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</si>
  <si>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</si>
  <si>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</si>
  <si>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</si>
  <si>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</si>
  <si>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</si>
  <si>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</si>
  <si>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</si>
  <si>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</si>
  <si>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</si>
  <si>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</si>
  <si>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</si>
  <si>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</si>
  <si>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</si>
  <si>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</si>
  <si>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</si>
  <si>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</si>
  <si>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</si>
  <si>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</si>
  <si>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</si>
  <si>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</si>
  <si>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</si>
  <si>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</si>
  <si>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</si>
  <si>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</si>
  <si>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</si>
  <si>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</si>
  <si>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</si>
  <si>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</si>
  <si>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</si>
  <si>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</si>
  <si>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</si>
  <si>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</si>
  <si>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</si>
  <si>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</si>
  <si>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</si>
  <si>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</si>
  <si>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</si>
  <si>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</si>
  <si>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</si>
  <si>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</si>
  <si>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</si>
  <si>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</si>
  <si>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</si>
  <si>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</si>
  <si>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</si>
  <si>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</si>
  <si>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</si>
  <si>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</si>
  <si>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</si>
  <si>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</si>
  <si>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</si>
  <si>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</si>
  <si>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</si>
  <si>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</si>
  <si>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</si>
  <si>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</si>
  <si>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</si>
  <si>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</si>
  <si>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</si>
  <si>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</si>
  <si>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</si>
  <si>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</si>
  <si>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</si>
  <si>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</si>
  <si>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</si>
  <si>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</si>
  <si>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</si>
  <si>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</si>
  <si>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</si>
  <si>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</si>
  <si>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</si>
  <si>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</si>
  <si>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</si>
  <si>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</si>
  <si>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</si>
  <si>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</si>
  <si>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</si>
  <si>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</si>
  <si>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</si>
  <si>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</si>
  <si>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</si>
  <si>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</si>
  <si>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</si>
  <si>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</si>
  <si>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</si>
  <si>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</si>
  <si>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</si>
  <si>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</si>
  <si>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</si>
  <si>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</si>
  <si>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</si>
  <si>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</si>
  <si>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</si>
  <si>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</si>
  <si>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</si>
  <si>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</si>
  <si>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</si>
  <si>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</si>
  <si>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</si>
  <si>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</si>
  <si>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</si>
  <si>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</si>
  <si>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</si>
  <si>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</si>
  <si>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</si>
  <si>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</si>
  <si>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</si>
  <si>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</si>
  <si>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</si>
  <si>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</si>
  <si>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</si>
  <si>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</si>
  <si>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</si>
  <si>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</si>
  <si>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</si>
  <si>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</si>
  <si>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</si>
  <si>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</si>
  <si>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</si>
  <si>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</si>
  <si>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</si>
  <si>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</si>
  <si>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</si>
  <si>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</si>
  <si>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</si>
  <si>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</si>
  <si>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</si>
  <si>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</si>
  <si>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</si>
  <si>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</si>
  <si>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</si>
  <si>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</si>
  <si>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</si>
  <si>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</si>
  <si>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</si>
  <si>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</si>
  <si>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</si>
  <si>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</si>
  <si>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</si>
  <si>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</si>
  <si>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</si>
  <si>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</si>
  <si>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</si>
  <si>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</si>
  <si>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</si>
  <si>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</si>
  <si>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</si>
  <si>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</si>
  <si>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</si>
  <si>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</si>
  <si>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</si>
  <si>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</si>
  <si>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</si>
  <si>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</si>
  <si>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</si>
  <si>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</si>
  <si>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</si>
  <si>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</si>
  <si>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</si>
  <si>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</si>
  <si>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</si>
  <si>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</si>
  <si>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</si>
  <si>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</si>
  <si>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</si>
  <si>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</si>
  <si>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</si>
  <si>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</si>
  <si>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</si>
  <si>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</si>
  <si>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</si>
  <si>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</si>
  <si>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</si>
  <si>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</si>
  <si>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</si>
  <si>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</si>
  <si>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</si>
  <si>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</si>
  <si>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</si>
  <si>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</si>
  <si>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</si>
  <si>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</si>
  <si>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</si>
  <si>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</si>
  <si>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</si>
  <si>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</si>
  <si>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</si>
  <si>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</si>
  <si>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</si>
  <si>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</si>
  <si>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</si>
  <si>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</si>
  <si>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</si>
  <si>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</si>
  <si>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</si>
  <si>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</si>
  <si>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</si>
  <si>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</si>
  <si>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</si>
  <si>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</si>
  <si>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</si>
  <si>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</si>
  <si>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</si>
  <si>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</si>
  <si>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</si>
  <si>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</si>
  <si>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</si>
  <si>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</si>
  <si>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</si>
  <si>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</si>
  <si>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</si>
  <si>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</si>
  <si>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</si>
  <si>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</si>
  <si>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</si>
  <si>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</si>
  <si>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</si>
  <si>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</si>
  <si>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</si>
  <si>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</si>
  <si>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</si>
  <si>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</si>
  <si>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</si>
  <si>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</si>
  <si>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</si>
  <si>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</si>
  <si>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</si>
  <si>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</si>
  <si>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</si>
  <si>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</si>
  <si>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</si>
  <si>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</si>
  <si>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</si>
  <si>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</si>
  <si>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</si>
  <si>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</si>
  <si>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</si>
  <si>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</si>
  <si>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</si>
  <si>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</si>
  <si>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</si>
  <si>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</si>
  <si>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</si>
  <si>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</si>
  <si>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</si>
  <si>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</si>
  <si>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</si>
  <si>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</si>
  <si>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</si>
  <si>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</si>
  <si>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</si>
  <si>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</si>
  <si>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</si>
  <si>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</si>
  <si>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</si>
  <si>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</si>
  <si>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</si>
  <si>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</si>
  <si>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</si>
  <si>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</si>
  <si>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</si>
  <si>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</si>
  <si>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</si>
  <si>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</si>
  <si>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</si>
  <si>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</si>
  <si>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</si>
  <si>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</si>
  <si>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</si>
  <si>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</si>
  <si>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</si>
  <si>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</si>
  <si>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</si>
  <si>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</si>
  <si>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</si>
  <si>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</si>
  <si>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</si>
  <si>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</si>
  <si>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</si>
  <si>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</si>
  <si>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</si>
  <si>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</si>
  <si>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</si>
  <si>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</si>
  <si>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</si>
  <si>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</si>
  <si>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</si>
  <si>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</si>
  <si>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</si>
  <si>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</si>
  <si>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</si>
  <si>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</si>
  <si>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</si>
  <si>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</si>
  <si>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</si>
  <si>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</si>
  <si>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</si>
  <si>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</si>
  <si>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</si>
  <si>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</si>
  <si>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</si>
  <si>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</si>
  <si>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</si>
  <si>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</si>
  <si>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</si>
  <si>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</si>
  <si>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</si>
  <si>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</si>
  <si>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</si>
  <si>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</si>
  <si>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</si>
  <si>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</si>
  <si>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</si>
  <si>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</si>
  <si>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</si>
  <si>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</si>
  <si>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</si>
  <si>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</si>
  <si>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</si>
  <si>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</si>
  <si>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</si>
  <si>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</si>
  <si>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</si>
  <si>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</si>
  <si>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</si>
  <si>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</si>
  <si>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</si>
  <si>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</si>
  <si>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</si>
  <si>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</si>
  <si>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</si>
  <si>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</si>
  <si>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</si>
  <si>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</si>
  <si>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</si>
  <si>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</si>
  <si>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</si>
  <si>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</si>
  <si>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</si>
  <si>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</si>
  <si>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</si>
  <si>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</si>
  <si>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</si>
  <si>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</si>
  <si>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</si>
  <si>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</si>
  <si>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</si>
  <si>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</si>
  <si>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</si>
  <si>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</si>
  <si>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</si>
  <si>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</si>
  <si>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</si>
  <si>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</si>
  <si>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</si>
  <si>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</si>
  <si>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</si>
  <si>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</si>
  <si>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</si>
  <si>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</si>
  <si>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</si>
  <si>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</si>
  <si>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</si>
  <si>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</si>
  <si>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</si>
  <si>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</si>
  <si>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</si>
  <si>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</si>
  <si>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</si>
  <si>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</si>
  <si>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</si>
  <si>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</si>
  <si>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</si>
  <si>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</si>
  <si>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</si>
  <si>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</si>
  <si>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</si>
  <si>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</si>
  <si>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</si>
  <si>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</si>
  <si>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</si>
  <si>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</si>
  <si>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</si>
  <si>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</si>
  <si>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</si>
  <si>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</si>
  <si>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</si>
  <si>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</si>
  <si>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</si>
  <si>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</si>
  <si>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</si>
  <si>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</si>
  <si>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</si>
  <si>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</si>
  <si>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</si>
  <si>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</si>
  <si>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</si>
  <si>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</si>
  <si>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</si>
  <si>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</si>
  <si>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</si>
  <si>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</si>
  <si>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</si>
  <si>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</si>
  <si>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</si>
  <si>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</si>
  <si>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</si>
  <si>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</si>
  <si>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</si>
  <si>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</si>
  <si>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</si>
  <si>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</si>
  <si>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</si>
  <si>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</si>
  <si>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</si>
  <si>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</si>
  <si>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</si>
  <si>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</si>
  <si>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</si>
  <si>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</si>
  <si>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</si>
  <si>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</si>
  <si>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</si>
  <si>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</si>
  <si>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</si>
  <si>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</si>
  <si>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</si>
  <si>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</si>
  <si>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</si>
  <si>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</si>
  <si>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</si>
  <si>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</si>
  <si>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</si>
  <si>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</si>
  <si>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</si>
  <si>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</si>
  <si>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</si>
  <si>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</si>
  <si>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</si>
  <si>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</si>
  <si>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</si>
  <si>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</si>
  <si>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</si>
  <si>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</si>
  <si>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</si>
  <si>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</si>
  <si>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</si>
  <si>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</si>
  <si>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</si>
  <si>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</si>
  <si>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</si>
  <si>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</si>
  <si>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</si>
  <si>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</si>
  <si>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</si>
  <si>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</si>
  <si>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</si>
  <si>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</si>
  <si>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</si>
  <si>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</si>
  <si>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</si>
  <si>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</si>
  <si>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</si>
  <si>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</si>
  <si>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</si>
  <si>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</si>
  <si>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</si>
  <si>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</si>
  <si>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</si>
  <si>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</si>
  <si>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</si>
  <si>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</si>
  <si>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</si>
  <si>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</si>
  <si>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</si>
  <si>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</si>
  <si>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</si>
  <si>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</si>
  <si>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</si>
  <si>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</si>
  <si>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</si>
  <si>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</si>
  <si>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</si>
  <si>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</si>
  <si>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</si>
  <si>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</si>
  <si>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</si>
  <si>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</si>
  <si>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</si>
  <si>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</si>
  <si>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</si>
  <si>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</si>
  <si>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</si>
  <si>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</si>
  <si>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</si>
  <si>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</si>
  <si>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</si>
  <si>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</si>
  <si>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</si>
  <si>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</si>
  <si>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</si>
  <si>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</si>
  <si>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</si>
  <si>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</si>
  <si>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</si>
  <si>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</si>
  <si>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</si>
  <si>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</si>
  <si>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</si>
  <si>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</si>
  <si>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</si>
  <si>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</si>
  <si>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</si>
  <si>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</si>
  <si>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</si>
  <si>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</si>
  <si>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</si>
  <si>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</si>
  <si>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</si>
  <si>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</si>
  <si>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</si>
  <si>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</si>
  <si>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</si>
  <si>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</si>
  <si>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</si>
  <si>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</si>
  <si>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</si>
  <si>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</si>
  <si>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</si>
  <si>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</si>
  <si>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</si>
  <si>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</si>
  <si>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</si>
  <si>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</si>
  <si>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</si>
  <si>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</si>
  <si>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</si>
  <si>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</si>
  <si>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</si>
  <si>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</si>
  <si>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</si>
  <si>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</si>
  <si>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</si>
  <si>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</si>
  <si>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</si>
  <si>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</si>
  <si>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</si>
  <si>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</si>
  <si>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</si>
  <si>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</si>
  <si>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</si>
  <si>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</si>
  <si>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</si>
  <si>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</si>
  <si>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</si>
  <si>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</si>
  <si>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</si>
  <si>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</si>
  <si>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</si>
  <si>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</si>
  <si>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</si>
  <si>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</si>
  <si>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</si>
  <si>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</si>
  <si>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</si>
  <si>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</si>
  <si>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</si>
  <si>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</si>
  <si>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</si>
  <si>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</si>
  <si>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</si>
  <si>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</si>
  <si>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</si>
  <si>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</si>
  <si>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</si>
  <si>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</si>
  <si>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</si>
  <si>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</si>
  <si>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</si>
  <si>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</si>
  <si>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</si>
  <si>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</si>
  <si>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</si>
  <si>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</si>
  <si>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</si>
  <si>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</si>
  <si>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</si>
  <si>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</si>
  <si>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</si>
  <si>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</si>
  <si>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</si>
  <si>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</si>
  <si>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</si>
  <si>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</si>
  <si>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</si>
  <si>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</si>
  <si>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</si>
  <si>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</si>
  <si>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</si>
  <si>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</si>
  <si>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</si>
  <si>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</si>
  <si>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</si>
  <si>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</si>
  <si>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</si>
  <si>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</si>
  <si>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</si>
  <si>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</si>
  <si>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</si>
  <si>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</si>
  <si>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</si>
  <si>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</si>
  <si>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</si>
  <si>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</si>
  <si>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</si>
  <si>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</si>
  <si>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</si>
  <si>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</si>
  <si>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</si>
  <si>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</si>
  <si>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</si>
  <si>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</si>
  <si>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</si>
  <si>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</si>
  <si>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</si>
  <si>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</si>
  <si>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</si>
  <si>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</si>
  <si>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</si>
  <si>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</si>
  <si>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</si>
  <si>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</si>
  <si>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</si>
  <si>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</si>
  <si>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</si>
  <si>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</si>
  <si>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</si>
  <si>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</si>
  <si>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</si>
  <si>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</si>
  <si>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</si>
  <si>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</si>
  <si>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</si>
  <si>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</si>
  <si>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</si>
  <si>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</si>
  <si>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</si>
  <si>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</si>
  <si>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</si>
  <si>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</si>
  <si>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</si>
  <si>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</si>
  <si>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</si>
  <si>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</si>
  <si>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</si>
  <si>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</si>
  <si>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</si>
  <si>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</si>
  <si>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</si>
  <si>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</si>
  <si>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</si>
  <si>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</si>
  <si>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</si>
  <si>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</si>
  <si>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</si>
  <si>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</si>
  <si>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</si>
  <si>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</si>
  <si>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</si>
  <si>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</si>
  <si>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</si>
  <si>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</si>
  <si>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</si>
  <si>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</si>
  <si>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</si>
  <si>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</si>
  <si>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</si>
  <si>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</si>
  <si>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</si>
  <si>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</si>
  <si>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</si>
  <si>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</si>
  <si>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</si>
  <si>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</si>
  <si>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</si>
  <si>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</si>
  <si>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</si>
  <si>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</si>
  <si>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</si>
  <si>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</si>
  <si>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</si>
  <si>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</si>
  <si>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</si>
  <si>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</si>
  <si>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</si>
  <si>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</si>
  <si>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</si>
  <si>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</si>
  <si>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</si>
  <si>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</si>
  <si>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</si>
  <si>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</si>
  <si>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</si>
  <si>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</si>
  <si>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</si>
  <si>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</si>
  <si>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</si>
  <si>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</si>
  <si>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</si>
  <si>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</si>
  <si>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</si>
  <si>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</si>
  <si>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</si>
  <si>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</si>
  <si>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</si>
  <si>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</si>
  <si>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</si>
  <si>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</si>
  <si>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</si>
  <si>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</si>
  <si>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</si>
  <si>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</si>
  <si>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</si>
  <si>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</si>
  <si>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</si>
  <si>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</si>
  <si>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</si>
  <si>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</si>
  <si>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</si>
  <si>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</si>
  <si>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</si>
  <si>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</si>
  <si>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</si>
  <si>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</si>
  <si>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</si>
  <si>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</si>
  <si>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</si>
  <si>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</si>
  <si>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</si>
  <si>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</si>
  <si>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</si>
  <si>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</si>
  <si>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</si>
  <si>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</si>
  <si>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</si>
  <si>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</si>
  <si>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</si>
  <si>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</si>
  <si>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</si>
  <si>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</si>
  <si>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</si>
  <si>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</si>
  <si>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</si>
  <si>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</si>
  <si>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</si>
  <si>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</si>
  <si>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</si>
  <si>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</si>
  <si>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</si>
  <si>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</si>
  <si>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</si>
  <si>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</si>
  <si>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</si>
  <si>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</si>
  <si>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</si>
  <si>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</si>
  <si>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</si>
  <si>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</si>
  <si>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</si>
  <si>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</si>
  <si>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</si>
  <si>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</si>
  <si>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</si>
  <si>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</si>
  <si>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</si>
  <si>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</si>
  <si>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</si>
  <si>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</si>
  <si>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</si>
  <si>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</si>
  <si>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</si>
  <si>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</si>
  <si>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</si>
  <si>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</si>
  <si>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</si>
  <si>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</si>
  <si>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</si>
  <si>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</si>
  <si>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</si>
  <si>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</si>
  <si>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</si>
  <si>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</si>
  <si>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</si>
  <si>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</si>
  <si>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</si>
  <si>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</si>
  <si>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</si>
  <si>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</si>
  <si>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</si>
  <si>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</si>
  <si>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</si>
  <si>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</si>
  <si>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</si>
  <si>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</si>
  <si>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</si>
  <si>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</si>
  <si>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</si>
  <si>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</si>
  <si>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</si>
  <si>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</si>
  <si>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</si>
  <si>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</si>
  <si>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</si>
  <si>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</si>
  <si>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</si>
  <si>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</si>
  <si>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</si>
  <si>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</si>
  <si>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</si>
  <si>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</si>
  <si>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</si>
  <si>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</si>
  <si>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</si>
  <si>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</si>
  <si>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</si>
  <si>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</si>
  <si>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</si>
  <si>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</si>
  <si>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</si>
  <si>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</si>
  <si>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</si>
  <si>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</si>
  <si>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</si>
  <si>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</si>
  <si>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</si>
  <si>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</si>
  <si>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</si>
  <si>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</si>
  <si>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</si>
  <si>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</si>
  <si>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</si>
  <si>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</si>
  <si>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</si>
  <si>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</si>
  <si>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</si>
  <si>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</si>
  <si>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</si>
  <si>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</si>
  <si>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</si>
  <si>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</si>
  <si>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</si>
  <si>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</si>
  <si>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</si>
  <si>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</si>
  <si>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</si>
  <si>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</si>
  <si>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</si>
  <si>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</si>
  <si>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</si>
  <si>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</si>
  <si>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</si>
  <si>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</si>
  <si>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</si>
  <si>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</si>
  <si>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</si>
  <si>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</si>
  <si>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</si>
  <si>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</si>
  <si>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</si>
  <si>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</si>
  <si>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</si>
  <si>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</si>
  <si>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</si>
  <si>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</si>
  <si>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</si>
  <si>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</si>
  <si>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</si>
  <si>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</si>
  <si>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</si>
  <si>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</si>
  <si>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</si>
  <si>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</si>
  <si>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</si>
  <si>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</si>
  <si>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</si>
  <si>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</si>
  <si>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</si>
  <si>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</si>
  <si>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</si>
  <si>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</si>
  <si>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</si>
  <si>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</si>
  <si>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</si>
  <si>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</si>
  <si>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</si>
  <si>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</si>
  <si>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</si>
  <si>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</si>
  <si>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</si>
  <si>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</si>
  <si>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</si>
  <si>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</si>
  <si>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</si>
  <si>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</si>
  <si>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</si>
  <si>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</si>
  <si>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</si>
  <si>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</si>
  <si>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</si>
  <si>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</si>
  <si>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</si>
  <si>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</si>
  <si>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</si>
  <si>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</si>
  <si>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</si>
  <si>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</si>
  <si>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</si>
  <si>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</si>
  <si>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</si>
  <si>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</si>
  <si>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</si>
  <si>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</si>
  <si>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</si>
  <si>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</si>
  <si>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</si>
  <si>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</si>
  <si>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</si>
  <si>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</si>
  <si>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</si>
  <si>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</si>
  <si>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</si>
  <si>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</si>
  <si>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</si>
  <si>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</si>
  <si>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</si>
  <si>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</si>
  <si>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</si>
  <si>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</si>
  <si>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</si>
  <si>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</si>
  <si>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</si>
  <si>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</si>
  <si>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</si>
  <si>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</si>
  <si>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</si>
  <si>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</si>
  <si>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</si>
  <si>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</si>
  <si>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</si>
  <si>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</si>
  <si>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</si>
  <si>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</si>
  <si>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</si>
  <si>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</si>
  <si>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</si>
  <si>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</si>
  <si>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</si>
  <si>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</si>
  <si>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</si>
  <si>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</si>
  <si>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</si>
  <si>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</si>
  <si>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</si>
  <si>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</si>
  <si>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</si>
  <si>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</si>
  <si>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</si>
  <si>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</si>
  <si>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</si>
  <si>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</si>
  <si>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</si>
  <si>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</si>
  <si>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</si>
  <si>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</si>
  <si>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</si>
  <si>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</si>
  <si>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</si>
  <si>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</si>
  <si>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</si>
  <si>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</si>
  <si>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</si>
  <si>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</si>
  <si>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</si>
  <si>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</si>
  <si>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</si>
  <si>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</si>
  <si>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</si>
  <si>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</si>
  <si>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</si>
  <si>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</si>
  <si>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</si>
  <si>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</si>
  <si>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</si>
  <si>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</si>
  <si>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</si>
  <si>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</si>
  <si>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</si>
  <si>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</si>
  <si>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</si>
  <si>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</si>
  <si>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</si>
  <si>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</si>
  <si>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</si>
  <si>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</si>
  <si>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</si>
  <si>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</si>
  <si>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</si>
  <si>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</si>
  <si>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</si>
  <si>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</si>
  <si>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</si>
  <si>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</si>
  <si>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</si>
  <si>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</si>
  <si>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</si>
  <si>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</si>
  <si>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</si>
  <si>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</si>
  <si>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</si>
  <si>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</si>
  <si>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</si>
  <si>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</si>
  <si>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</si>
  <si>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</si>
  <si>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</si>
  <si>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</si>
  <si>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</si>
  <si>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</si>
  <si>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</si>
  <si>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</si>
  <si>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</si>
  <si>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</si>
  <si>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</si>
  <si>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</si>
  <si>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</si>
  <si>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</si>
  <si>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</si>
  <si>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</si>
  <si>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</si>
  <si>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</si>
  <si>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</si>
  <si>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</si>
  <si>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</si>
  <si>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</si>
  <si>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</si>
  <si>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</si>
  <si>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</si>
  <si>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</si>
  <si>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</si>
  <si>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</si>
  <si>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</si>
  <si>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</si>
  <si>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</si>
  <si>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</si>
  <si>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</si>
  <si>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</si>
  <si>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</si>
  <si>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</si>
  <si>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</si>
  <si>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</si>
  <si>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</si>
  <si>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</si>
  <si>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</si>
  <si>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</si>
  <si>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</si>
  <si>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</si>
  <si>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</si>
  <si>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</si>
  <si>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</si>
  <si>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</si>
  <si>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</si>
  <si>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</si>
  <si>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</si>
  <si>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</si>
  <si>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</si>
  <si>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</si>
  <si>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</si>
  <si>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</si>
  <si>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</si>
  <si>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</si>
  <si>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</si>
  <si>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</si>
  <si>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</si>
  <si>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</si>
  <si>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</si>
  <si>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</si>
  <si>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</si>
  <si>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</si>
  <si>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</si>
  <si>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</si>
  <si>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</si>
  <si>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</si>
  <si>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</si>
  <si>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</si>
  <si>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</si>
  <si>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</si>
  <si>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</si>
  <si>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</si>
  <si>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</si>
  <si>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</si>
  <si>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</si>
  <si>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</si>
  <si>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</si>
  <si>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</si>
  <si>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</si>
  <si>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</si>
  <si>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</si>
  <si>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</si>
  <si>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</si>
  <si>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</si>
  <si>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</si>
  <si>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</si>
  <si>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</si>
  <si>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</si>
  <si>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</si>
  <si>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</si>
  <si>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</si>
  <si>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</si>
  <si>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</si>
  <si>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</si>
  <si>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</si>
  <si>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</si>
  <si>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</si>
  <si>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</si>
  <si>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</si>
  <si>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</si>
  <si>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</si>
  <si>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</si>
  <si>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</si>
  <si>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</si>
  <si>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</si>
  <si>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</si>
  <si>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</si>
  <si>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</si>
  <si>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</si>
  <si>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</si>
  <si>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</si>
  <si>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</si>
  <si>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</si>
  <si>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</si>
  <si>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</si>
  <si>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</si>
  <si>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</si>
  <si>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</si>
  <si>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</si>
  <si>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</si>
  <si>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</si>
  <si>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</si>
  <si>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</si>
  <si>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</si>
  <si>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</si>
  <si>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</si>
  <si>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</si>
  <si>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</si>
  <si>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</si>
  <si>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</si>
  <si>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</si>
  <si>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</si>
  <si>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</si>
  <si>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</si>
  <si>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</si>
  <si>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</si>
  <si>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</si>
  <si>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</si>
  <si>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</si>
  <si>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</si>
  <si>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</si>
  <si>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</si>
  <si>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</si>
  <si>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</si>
  <si>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</si>
  <si>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</si>
  <si>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</si>
  <si>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</si>
  <si>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</si>
  <si>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</si>
  <si>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</si>
  <si>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</si>
  <si>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</si>
  <si>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</si>
  <si>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</si>
  <si>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</si>
  <si>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</si>
  <si>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</si>
  <si>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</si>
  <si>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</si>
  <si>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</si>
  <si>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</si>
  <si>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</si>
  <si>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</si>
  <si>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</si>
  <si>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</si>
  <si>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</si>
  <si>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</si>
  <si>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</si>
  <si>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</si>
  <si>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</si>
  <si>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</si>
  <si>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</si>
  <si>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</si>
  <si>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</si>
  <si>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</si>
  <si>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</si>
  <si>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</si>
  <si>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</si>
  <si>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</si>
  <si>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</si>
  <si>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</si>
  <si>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</si>
  <si>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</si>
  <si>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</si>
  <si>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</si>
  <si>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</si>
  <si>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</si>
  <si>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</si>
  <si>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</si>
  <si>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</si>
  <si>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</si>
  <si>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</si>
  <si>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</si>
  <si>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</si>
  <si>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</si>
  <si>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</si>
  <si>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</si>
  <si>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</si>
  <si>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</si>
  <si>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</si>
  <si>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</si>
  <si>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</si>
  <si>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</si>
  <si>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</si>
  <si>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</si>
  <si>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</si>
  <si>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</si>
  <si>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</si>
  <si>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</si>
  <si>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</si>
  <si>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</si>
  <si>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</si>
  <si>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</si>
  <si>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</si>
  <si>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</si>
  <si>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</si>
  <si>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</si>
  <si>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</si>
  <si>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</si>
  <si>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</si>
  <si>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</si>
  <si>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</si>
  <si>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</si>
  <si>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</si>
  <si>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</si>
  <si>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</si>
  <si>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</si>
  <si>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</si>
  <si>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</si>
  <si>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</si>
  <si>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</si>
  <si>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</si>
  <si>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</si>
  <si>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</si>
  <si>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</si>
  <si>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</si>
  <si>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</si>
  <si>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</si>
  <si>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</si>
  <si>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</si>
  <si>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</si>
  <si>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</si>
  <si>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</si>
  <si>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</si>
  <si>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</si>
  <si>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</si>
  <si>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</si>
  <si>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</si>
  <si>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</si>
  <si>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</si>
  <si>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</si>
  <si>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</si>
  <si>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</si>
  <si>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</si>
  <si>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</si>
  <si>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</si>
  <si>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</si>
  <si>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</si>
  <si>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</si>
  <si>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</si>
  <si>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</si>
  <si>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</si>
  <si>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</si>
  <si>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</si>
  <si>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</si>
  <si>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</si>
  <si>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</si>
  <si>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</si>
  <si>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</si>
  <si>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</si>
  <si>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</si>
  <si>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</si>
  <si>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</si>
  <si>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</si>
  <si>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</si>
  <si>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</si>
  <si>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</si>
  <si>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</si>
  <si>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</si>
  <si>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</si>
  <si>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</si>
  <si>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</si>
  <si>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</si>
  <si>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</si>
  <si>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</si>
  <si>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</si>
  <si>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</si>
  <si>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</si>
  <si>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</si>
  <si>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</si>
  <si>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</si>
  <si>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</si>
  <si>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</si>
  <si>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</si>
  <si>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</si>
  <si>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</si>
  <si>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</si>
  <si>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</si>
  <si>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</si>
  <si>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</si>
  <si>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</si>
  <si>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</si>
  <si>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</si>
  <si>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</si>
  <si>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</si>
  <si>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</si>
  <si>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</si>
  <si>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</si>
  <si>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</si>
  <si>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</si>
  <si>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</si>
  <si>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</si>
  <si>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</si>
  <si>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</si>
  <si>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</si>
  <si>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</si>
  <si>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</si>
  <si>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</si>
  <si>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</si>
  <si>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</si>
  <si>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</si>
  <si>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</si>
  <si>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</si>
  <si>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</si>
  <si>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</si>
  <si>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</si>
  <si>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</si>
  <si>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</si>
  <si>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</si>
  <si>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</si>
  <si>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</si>
  <si>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</si>
  <si>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</si>
  <si>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</si>
  <si>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</si>
  <si>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</si>
  <si>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</si>
  <si>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</si>
  <si>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</si>
  <si>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</si>
  <si>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</si>
  <si>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</si>
  <si>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</si>
  <si>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</si>
  <si>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</si>
  <si>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</si>
  <si>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</si>
  <si>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</si>
  <si>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</si>
  <si>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</si>
  <si>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</si>
  <si>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</si>
  <si>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</si>
  <si>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</si>
  <si>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</si>
  <si>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</si>
  <si>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</si>
  <si>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</si>
  <si>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</si>
  <si>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</si>
  <si>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</si>
  <si>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</si>
  <si>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</si>
  <si>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</si>
  <si>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</si>
  <si>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</si>
  <si>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</si>
  <si>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</si>
  <si>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</si>
  <si>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</si>
  <si>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</si>
  <si>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</si>
  <si>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</si>
  <si>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</si>
  <si>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</si>
  <si>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</si>
  <si>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</si>
  <si>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</si>
  <si>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</si>
  <si>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</si>
  <si>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</si>
  <si>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</si>
  <si>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</si>
  <si>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</si>
  <si>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</si>
  <si>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</si>
  <si>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</si>
  <si>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</si>
  <si>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</si>
  <si>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</si>
  <si>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</si>
  <si>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</si>
  <si>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</si>
  <si>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</si>
  <si>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</si>
  <si>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</si>
  <si>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</si>
  <si>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</si>
  <si>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</si>
  <si>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</si>
  <si>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</si>
  <si>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</si>
  <si>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</si>
  <si>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</si>
  <si>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</si>
  <si>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</si>
  <si>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</si>
  <si>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</si>
  <si>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</si>
  <si>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</si>
  <si>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</si>
  <si>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</si>
  <si>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</si>
  <si>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</si>
  <si>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</si>
  <si>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</si>
  <si>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</si>
  <si>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</si>
  <si>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</si>
  <si>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</si>
  <si>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</si>
  <si>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</si>
  <si>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</si>
  <si>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</si>
  <si>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</si>
  <si>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</si>
  <si>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</si>
  <si>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</si>
  <si>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</si>
  <si>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</si>
  <si>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</si>
  <si>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</si>
  <si>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</si>
  <si>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</si>
  <si>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</si>
  <si>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</si>
  <si>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</si>
  <si>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</si>
  <si>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</si>
  <si>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</si>
  <si>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</si>
  <si>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</si>
  <si>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</si>
  <si>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</si>
  <si>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</si>
  <si>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</si>
  <si>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</si>
  <si>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</si>
  <si>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</si>
  <si>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</si>
  <si>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</si>
  <si>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</si>
  <si>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</si>
  <si>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</si>
  <si>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</si>
  <si>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</si>
  <si>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</si>
  <si>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</si>
  <si>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</si>
  <si>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</si>
  <si>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</si>
  <si>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</si>
  <si>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</si>
  <si>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</si>
  <si>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</si>
  <si>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</si>
  <si>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</si>
  <si>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</si>
  <si>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</si>
  <si>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</si>
  <si>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</si>
  <si>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</si>
  <si>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</si>
  <si>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</si>
  <si>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</si>
  <si>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</si>
  <si>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</si>
  <si>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</si>
  <si>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</si>
  <si>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</si>
  <si>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</si>
  <si>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</si>
  <si>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</si>
  <si>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</si>
  <si>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</si>
  <si>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</si>
  <si>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</si>
  <si>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</si>
  <si>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</si>
  <si>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</si>
  <si>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</si>
  <si>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</si>
  <si>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</si>
  <si>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</si>
  <si>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</si>
  <si>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</si>
  <si>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</si>
  <si>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</si>
  <si>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</si>
  <si>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</si>
  <si>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</si>
  <si>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</si>
  <si>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</si>
  <si>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</si>
  <si>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</si>
  <si>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</si>
  <si>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</si>
  <si>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</si>
  <si>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</si>
  <si>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</si>
  <si>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</si>
  <si>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</si>
  <si>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</si>
  <si>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</si>
  <si>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</si>
  <si>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</si>
  <si>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</si>
  <si>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</si>
  <si>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</si>
  <si>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</si>
  <si>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</si>
  <si>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</si>
  <si>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</si>
  <si>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</si>
  <si>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</si>
  <si>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</si>
  <si>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</si>
  <si>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</si>
  <si>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</si>
  <si>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</si>
  <si>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</si>
  <si>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</si>
  <si>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</si>
  <si>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</si>
  <si>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</si>
  <si>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</si>
  <si>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</si>
  <si>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</si>
  <si>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</si>
  <si>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</si>
  <si>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</si>
  <si>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</si>
  <si>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</si>
  <si>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</si>
  <si>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</si>
  <si>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</si>
  <si>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</si>
  <si>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</si>
  <si>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</si>
  <si>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</si>
  <si>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</si>
  <si>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</si>
  <si>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</si>
  <si>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</si>
  <si>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</si>
  <si>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</si>
  <si>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</si>
  <si>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</si>
  <si>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</si>
  <si>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</si>
  <si>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</si>
  <si>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</si>
  <si>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</si>
  <si>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</si>
  <si>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</si>
  <si>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</si>
  <si>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</si>
  <si>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</si>
  <si>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</si>
  <si>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</si>
  <si>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</si>
  <si>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</si>
  <si>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</si>
  <si>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</si>
  <si>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</si>
  <si>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</si>
  <si>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</si>
  <si>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</si>
  <si>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</si>
  <si>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</si>
  <si>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</si>
  <si>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</si>
  <si>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</si>
  <si>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</si>
  <si>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</si>
  <si>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</si>
  <si>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</si>
  <si>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</si>
  <si>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</si>
  <si>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</si>
  <si>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</si>
  <si>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</si>
  <si>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</si>
  <si>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</si>
  <si>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</si>
  <si>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</si>
  <si>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</si>
  <si>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</si>
  <si>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</si>
  <si>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</si>
  <si>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</si>
  <si>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</si>
  <si>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</si>
  <si>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</si>
  <si>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</si>
  <si>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</si>
  <si>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</si>
  <si>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</si>
  <si>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</si>
  <si>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</si>
  <si>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</si>
  <si>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</si>
  <si>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</si>
  <si>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</si>
  <si>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</si>
  <si>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</si>
  <si>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</si>
  <si>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</si>
  <si>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</si>
  <si>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</si>
  <si>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</si>
  <si>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</si>
  <si>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</si>
  <si>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</si>
  <si>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</si>
  <si>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</si>
  <si>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</si>
  <si>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</si>
  <si>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</si>
  <si>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</si>
  <si>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</si>
  <si>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</si>
  <si>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</si>
  <si>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</si>
  <si>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</si>
  <si>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</si>
  <si>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</si>
  <si>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</si>
  <si>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</si>
  <si>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</si>
  <si>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</si>
  <si>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</si>
  <si>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</si>
  <si>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</si>
  <si>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</si>
  <si>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</si>
  <si>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</si>
  <si>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</si>
  <si>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</si>
  <si>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</si>
  <si>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</si>
  <si>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</si>
  <si>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</si>
  <si>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</si>
  <si>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</si>
  <si>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</si>
  <si>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</si>
  <si>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</si>
  <si>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</si>
  <si>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</si>
  <si>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</si>
  <si>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</si>
  <si>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</si>
  <si>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</si>
  <si>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</si>
  <si>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</si>
  <si>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</si>
  <si>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</si>
  <si>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</si>
  <si>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</si>
  <si>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</si>
  <si>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</si>
  <si>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</si>
  <si>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</si>
  <si>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</si>
  <si>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</si>
  <si>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</si>
  <si>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</si>
  <si>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</si>
  <si>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</si>
  <si>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</si>
  <si>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</si>
  <si>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</si>
  <si>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</si>
  <si>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</si>
  <si>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</si>
  <si>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</si>
  <si>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</si>
  <si>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</si>
  <si>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</si>
  <si>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</si>
  <si>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</si>
  <si>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</si>
  <si>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</si>
  <si>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</si>
  <si>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</si>
  <si>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</si>
  <si>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</si>
  <si>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</si>
  <si>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</si>
  <si>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</si>
  <si>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</si>
  <si>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</si>
  <si>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</si>
  <si>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</si>
  <si>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</si>
  <si>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</si>
  <si>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</si>
  <si>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</si>
  <si>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</si>
  <si>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</si>
  <si>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</si>
  <si>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</si>
  <si>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</si>
  <si>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</si>
  <si>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</si>
  <si>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</si>
  <si>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</si>
  <si>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</si>
  <si>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</si>
  <si>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</si>
  <si>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</si>
  <si>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</si>
  <si>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</si>
  <si>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</si>
  <si>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</si>
  <si>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</si>
  <si>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</si>
  <si>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</si>
  <si>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</si>
  <si>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</si>
  <si>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</si>
  <si>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</si>
  <si>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</si>
  <si>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</si>
  <si>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</si>
  <si>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</si>
  <si>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</si>
  <si>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</si>
  <si>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</si>
  <si>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</si>
  <si>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</si>
  <si>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</si>
  <si>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</si>
  <si>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</si>
  <si>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</si>
  <si>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</si>
  <si>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</si>
  <si>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</si>
  <si>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</si>
  <si>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</si>
  <si>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</si>
  <si>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</si>
  <si>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</si>
  <si>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</si>
  <si>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</si>
  <si>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</si>
  <si>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</si>
  <si>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</si>
  <si>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</si>
  <si>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</si>
  <si>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</si>
  <si>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</si>
  <si>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</si>
  <si>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</si>
  <si>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</si>
  <si>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</si>
  <si>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</si>
  <si>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</si>
  <si>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</si>
  <si>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</si>
  <si>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</si>
  <si>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</si>
  <si>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</si>
  <si>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</si>
  <si>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</si>
  <si>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</si>
  <si>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</si>
  <si>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</si>
  <si>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</si>
  <si>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</si>
  <si>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</si>
  <si>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</si>
  <si>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</si>
  <si>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</si>
  <si>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</si>
  <si>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</si>
  <si>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</si>
  <si>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</si>
  <si>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</si>
  <si>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</si>
  <si>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</si>
  <si>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</si>
  <si>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</si>
  <si>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</si>
  <si>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</si>
  <si>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</si>
  <si>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</si>
  <si>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</si>
  <si>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</si>
  <si>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</si>
  <si>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</si>
  <si>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</si>
  <si>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</si>
  <si>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</si>
  <si>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</si>
  <si>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</si>
  <si>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</si>
  <si>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</si>
  <si>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</si>
  <si>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</si>
  <si>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</si>
  <si>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</si>
  <si>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</si>
  <si>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</si>
  <si>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</si>
  <si>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</si>
  <si>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</si>
  <si>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</si>
  <si>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</si>
  <si>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</si>
  <si>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</si>
  <si>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</si>
  <si>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</si>
  <si>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</si>
  <si>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</si>
  <si>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</si>
  <si>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</si>
  <si>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</si>
  <si>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</si>
  <si>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</si>
  <si>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</si>
  <si>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</si>
  <si>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</si>
  <si>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</si>
  <si>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</si>
  <si>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</si>
  <si>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</si>
  <si>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</si>
  <si>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</si>
  <si>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</si>
  <si>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</si>
  <si>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</si>
  <si>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</si>
  <si>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</si>
  <si>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</si>
  <si>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</si>
  <si>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</si>
  <si>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</si>
  <si>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</si>
  <si>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</si>
  <si>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</si>
  <si>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</si>
  <si>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</si>
  <si>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</si>
  <si>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</si>
  <si>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</si>
  <si>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</si>
  <si>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</si>
  <si>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</si>
  <si>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</si>
  <si>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</si>
  <si>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</si>
  <si>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</si>
  <si>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</si>
  <si>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</si>
  <si>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</si>
  <si>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</si>
  <si>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</si>
  <si>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</si>
  <si>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</si>
  <si>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</si>
  <si>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</si>
  <si>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</si>
  <si>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</si>
  <si>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</si>
  <si>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</si>
  <si>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</si>
  <si>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</si>
  <si>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</si>
  <si>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</si>
  <si>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</si>
  <si>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</si>
  <si>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</si>
  <si>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</si>
  <si>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</si>
  <si>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</si>
  <si>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</si>
  <si>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</si>
  <si>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</si>
  <si>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</si>
  <si>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</si>
  <si>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</si>
  <si>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</si>
  <si>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</si>
  <si>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</si>
  <si>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</si>
  <si>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</si>
  <si>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</si>
  <si>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</si>
  <si>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</si>
  <si>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</si>
  <si>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</si>
  <si>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</si>
  <si>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</si>
  <si>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</si>
  <si>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</si>
  <si>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</si>
  <si>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</si>
  <si>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</si>
  <si>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</si>
  <si>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</si>
  <si>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</si>
  <si>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</si>
  <si>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</si>
  <si>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</si>
  <si>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</si>
  <si>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</si>
  <si>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</si>
  <si>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</si>
  <si>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</si>
  <si>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</si>
  <si>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</si>
  <si>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</si>
  <si>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</si>
  <si>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</si>
  <si>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</si>
  <si>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</si>
  <si>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</si>
  <si>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</si>
  <si>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</si>
  <si>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</si>
  <si>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</si>
  <si>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</si>
  <si>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</si>
  <si>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</si>
  <si>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</si>
  <si>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</si>
  <si>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</si>
  <si>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</si>
  <si>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</si>
  <si>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</si>
  <si>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</si>
  <si>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</si>
  <si>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</si>
  <si>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</si>
  <si>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</si>
  <si>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</si>
  <si>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</si>
  <si>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</si>
  <si>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</si>
  <si>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</si>
  <si>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</si>
  <si>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</si>
  <si>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</si>
  <si>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</si>
  <si>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</si>
  <si>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</si>
  <si>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</si>
  <si>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</si>
  <si>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</si>
  <si>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</si>
  <si>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</si>
  <si>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</si>
  <si>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</si>
  <si>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</si>
  <si>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</si>
  <si>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</si>
  <si>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</si>
  <si>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</si>
  <si>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</si>
  <si>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</si>
  <si>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</si>
  <si>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</si>
  <si>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</si>
  <si>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</si>
  <si>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</si>
  <si>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</si>
  <si>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</si>
  <si>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</si>
  <si>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</si>
  <si>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</si>
  <si>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</si>
  <si>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</si>
  <si>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</si>
  <si>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</si>
  <si>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</si>
  <si>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</si>
  <si>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</si>
  <si>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</si>
  <si>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</si>
  <si>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</si>
  <si>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</si>
  <si>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</si>
  <si>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</si>
  <si>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</si>
  <si>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</si>
  <si>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</si>
  <si>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</si>
  <si>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</si>
  <si>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</si>
  <si>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</si>
  <si>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</si>
  <si>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</si>
  <si>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</si>
  <si>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</si>
  <si>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</si>
  <si>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</si>
  <si>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</si>
  <si>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</si>
  <si>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</si>
  <si>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</si>
  <si>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</si>
  <si>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</si>
  <si>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</si>
  <si>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</si>
  <si>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</si>
  <si>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</si>
  <si>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</si>
  <si>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</si>
  <si>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</si>
  <si>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</si>
  <si>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</si>
  <si>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</si>
  <si>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</si>
  <si>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</si>
  <si>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</si>
  <si>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</si>
  <si>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</si>
  <si>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</si>
  <si>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</si>
  <si>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</si>
  <si>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</si>
  <si>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</si>
  <si>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</si>
  <si>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</si>
  <si>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</si>
  <si>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</si>
  <si>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</si>
  <si>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</si>
  <si>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</si>
  <si>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</si>
  <si>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</si>
  <si>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</si>
  <si>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</si>
  <si>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</si>
  <si>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</si>
  <si>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</si>
  <si>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</si>
  <si>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</si>
  <si>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</si>
  <si>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</si>
  <si>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</si>
  <si>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</si>
  <si>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</si>
  <si>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</si>
  <si>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</si>
  <si>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</si>
  <si>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</si>
  <si>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</si>
  <si>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</si>
  <si>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</si>
  <si>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</si>
  <si>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</si>
  <si>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</si>
  <si>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</si>
  <si>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</si>
  <si>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</si>
  <si>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</si>
  <si>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</si>
  <si>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</si>
  <si>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</si>
  <si>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</si>
  <si>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</si>
  <si>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</si>
  <si>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</si>
  <si>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</si>
  <si>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</si>
  <si>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</si>
  <si>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</si>
  <si>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</si>
  <si>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</si>
  <si>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</si>
  <si>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</si>
  <si>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</si>
  <si>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</si>
  <si>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</si>
  <si>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</si>
  <si>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</si>
  <si>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</si>
  <si>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</si>
  <si>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</si>
  <si>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</si>
  <si>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</si>
  <si>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</si>
  <si>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</si>
  <si>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</si>
  <si>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</si>
  <si>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</si>
  <si>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</si>
  <si>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</si>
  <si>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</si>
  <si>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</si>
  <si>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</si>
  <si>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</si>
  <si>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</si>
  <si>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</si>
  <si>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</si>
  <si>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</si>
  <si>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</si>
  <si>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</si>
  <si>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</si>
  <si>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</si>
  <si>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</si>
  <si>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</si>
  <si>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</si>
  <si>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</si>
  <si>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</si>
  <si>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</si>
  <si>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</si>
  <si>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</si>
  <si>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</si>
  <si>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</si>
  <si>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</si>
  <si>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</si>
  <si>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</si>
  <si>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</si>
  <si>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</si>
  <si>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</si>
  <si>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</si>
  <si>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</si>
  <si>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</si>
  <si>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</si>
  <si>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</si>
  <si>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</si>
  <si>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</si>
  <si>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</si>
  <si>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</si>
  <si>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</si>
  <si>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</si>
  <si>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</si>
  <si>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</si>
  <si>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</si>
  <si>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</si>
  <si>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</si>
  <si>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</si>
  <si>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</si>
  <si>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</si>
  <si>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</si>
  <si>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</si>
  <si>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</si>
  <si>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</si>
  <si>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</si>
  <si>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</si>
  <si>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</si>
  <si>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</si>
  <si>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</si>
  <si>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</si>
  <si>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</si>
  <si>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</si>
  <si>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</si>
  <si>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</si>
  <si>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</si>
  <si>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</si>
  <si>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</si>
  <si>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</si>
  <si>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</si>
  <si>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</si>
  <si>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</si>
  <si>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</si>
  <si>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</si>
  <si>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</si>
  <si>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</si>
  <si>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</si>
  <si>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</si>
  <si>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</si>
  <si>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</si>
  <si>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</si>
  <si>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</si>
  <si>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</si>
  <si>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</si>
  <si>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</si>
  <si>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</si>
  <si>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</si>
  <si>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</si>
  <si>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</si>
  <si>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</si>
  <si>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</si>
  <si>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</si>
  <si>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</si>
  <si>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</si>
  <si>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</si>
  <si>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</si>
  <si>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</si>
  <si>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</si>
  <si>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</si>
  <si>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</si>
  <si>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</si>
  <si>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</si>
  <si>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</si>
  <si>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</si>
  <si>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</si>
  <si>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</si>
  <si>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</si>
  <si>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</si>
  <si>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</si>
  <si>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</si>
  <si>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</si>
  <si>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</si>
  <si>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</si>
  <si>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</si>
  <si>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</si>
  <si>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</si>
  <si>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</si>
  <si>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</si>
  <si>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</si>
  <si>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</si>
  <si>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</si>
  <si>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</si>
  <si>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</si>
  <si>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</si>
  <si>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</si>
  <si>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</si>
  <si>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</si>
  <si>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</si>
  <si>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</si>
  <si>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</si>
  <si>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</si>
  <si>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</si>
  <si>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</si>
  <si>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</si>
  <si>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</si>
  <si>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</si>
  <si>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</si>
  <si>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</si>
  <si>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</si>
  <si>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</si>
  <si>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</si>
  <si>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</si>
  <si>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</si>
  <si>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</si>
  <si>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</si>
  <si>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</si>
  <si>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</si>
  <si>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</si>
  <si>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</si>
  <si>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</si>
  <si>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</si>
  <si>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</si>
  <si>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</si>
  <si>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</si>
  <si>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</si>
  <si>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</si>
  <si>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</si>
  <si>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</si>
  <si>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</si>
  <si>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</si>
  <si>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</si>
  <si>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</si>
  <si>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</si>
  <si>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</si>
  <si>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</si>
  <si>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</si>
  <si>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</si>
  <si>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</si>
  <si>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</si>
  <si>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</si>
  <si>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</si>
  <si>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</si>
  <si>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</si>
  <si>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</si>
  <si>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</si>
  <si>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</si>
  <si>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</si>
  <si>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</si>
  <si>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</si>
  <si>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</si>
  <si>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</si>
  <si>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</si>
  <si>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</si>
  <si>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</si>
  <si>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</si>
  <si>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</si>
  <si>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</si>
  <si>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</si>
  <si>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</si>
  <si>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</si>
  <si>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</si>
  <si>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</si>
  <si>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</si>
  <si>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</si>
  <si>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</si>
  <si>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</si>
  <si>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</si>
  <si>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</si>
  <si>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</si>
  <si>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</si>
  <si>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</si>
  <si>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</si>
  <si>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</si>
  <si>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</si>
  <si>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</si>
  <si>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</si>
  <si>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</si>
  <si>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</si>
  <si>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</si>
  <si>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</si>
  <si>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</si>
  <si>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</si>
  <si>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</si>
  <si>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</si>
  <si>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</si>
  <si>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</si>
  <si>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</si>
  <si>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</si>
  <si>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</si>
  <si>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</si>
  <si>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</si>
  <si>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</si>
  <si>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</si>
  <si>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</si>
  <si>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</si>
  <si>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</si>
  <si>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</si>
  <si>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</si>
  <si>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</si>
  <si>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</si>
  <si>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</si>
  <si>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</si>
  <si>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</si>
  <si>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</si>
  <si>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</si>
  <si>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</si>
  <si>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</si>
  <si>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</si>
  <si>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</si>
  <si>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</si>
  <si>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</si>
  <si>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</si>
  <si>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</si>
  <si>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</si>
  <si>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</si>
  <si>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</si>
  <si>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</si>
  <si>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</si>
  <si>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</si>
  <si>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</si>
  <si>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</si>
  <si>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</si>
  <si>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</si>
  <si>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</si>
  <si>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</si>
  <si>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</si>
  <si>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</si>
  <si>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</si>
  <si>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</si>
  <si>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</si>
  <si>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</si>
  <si>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</si>
  <si>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</si>
  <si>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</si>
  <si>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</si>
  <si>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</si>
  <si>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</si>
  <si>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</si>
  <si>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</si>
  <si>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</si>
  <si>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</si>
  <si>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</si>
  <si>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</si>
  <si>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</si>
  <si>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</si>
  <si>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</si>
  <si>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</si>
  <si>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</si>
  <si>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</si>
  <si>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</si>
  <si>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</si>
  <si>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</si>
  <si>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</si>
  <si>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</si>
  <si>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</si>
  <si>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</si>
  <si>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</si>
  <si>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</si>
  <si>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</si>
  <si>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</si>
  <si>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</si>
  <si>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</si>
  <si>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</si>
  <si>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</si>
  <si>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</si>
  <si>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</si>
  <si>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</si>
  <si>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</si>
  <si>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</si>
  <si>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</si>
  <si>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</si>
  <si>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</si>
  <si>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</si>
  <si>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</si>
  <si>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</si>
  <si>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</si>
  <si>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</si>
  <si>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</si>
  <si>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</si>
  <si>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</si>
  <si>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</si>
  <si>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</si>
  <si>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</si>
  <si>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</si>
  <si>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</si>
  <si>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</si>
  <si>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</si>
  <si>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</si>
  <si>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</si>
  <si>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</si>
  <si>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</si>
  <si>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</si>
  <si>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</si>
  <si>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</si>
  <si>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</si>
  <si>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</si>
  <si>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</si>
  <si>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</si>
  <si>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</si>
  <si>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</si>
  <si>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</si>
  <si>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</si>
  <si>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</si>
  <si>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</si>
  <si>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</si>
  <si>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</si>
  <si>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</si>
  <si>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</si>
  <si>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</si>
  <si>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</si>
  <si>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</si>
  <si>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</si>
  <si>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</si>
  <si>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</si>
  <si>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</si>
  <si>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</si>
  <si>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</si>
  <si>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</si>
  <si>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</si>
  <si>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</si>
  <si>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</si>
  <si>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</si>
  <si>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</si>
  <si>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</si>
  <si>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</si>
  <si>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</si>
  <si>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</si>
  <si>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</si>
  <si>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</si>
  <si>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</si>
  <si>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</si>
  <si>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</si>
  <si>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</si>
  <si>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</si>
  <si>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</si>
  <si>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</si>
  <si>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</si>
  <si>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</si>
  <si>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</si>
  <si>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</si>
  <si>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</si>
  <si>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</si>
  <si>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</si>
  <si>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</si>
  <si>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</si>
  <si>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</si>
  <si>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</si>
  <si>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</si>
  <si>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</si>
  <si>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</si>
  <si>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</si>
  <si>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</si>
  <si>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</si>
  <si>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</si>
  <si>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</si>
  <si>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</si>
  <si>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</si>
  <si>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</si>
  <si>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</si>
  <si>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</si>
  <si>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</si>
  <si>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</si>
  <si>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</si>
  <si>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</si>
  <si>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</si>
  <si>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</si>
  <si>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</si>
  <si>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</si>
  <si>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</si>
  <si>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</si>
  <si>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</si>
  <si>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</si>
  <si>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</si>
  <si>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</si>
  <si>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</si>
  <si>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</si>
  <si>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</si>
  <si>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</si>
  <si>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</si>
  <si>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</si>
  <si>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</si>
  <si>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</si>
  <si>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</si>
  <si>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</si>
  <si>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</si>
  <si>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</si>
  <si>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</si>
  <si>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</si>
  <si>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</si>
  <si>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</si>
  <si>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</si>
  <si>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</si>
  <si>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</si>
  <si>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</si>
  <si>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</si>
  <si>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</si>
  <si>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</si>
  <si>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</si>
  <si>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</si>
  <si>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</si>
  <si>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</si>
  <si>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</si>
  <si>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</si>
  <si>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</si>
  <si>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</si>
  <si>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</si>
  <si>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</si>
  <si>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</si>
  <si>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</si>
  <si>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</si>
  <si>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</si>
  <si>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</si>
  <si>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</si>
  <si>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</si>
  <si>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</si>
  <si>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</si>
  <si>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</si>
  <si>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</si>
  <si>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</si>
  <si>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</si>
  <si>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</si>
  <si>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</si>
  <si>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</si>
  <si>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</si>
  <si>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</si>
  <si>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</si>
  <si>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</si>
  <si>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</si>
  <si>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</si>
  <si>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</si>
  <si>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</si>
  <si>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</si>
  <si>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</si>
  <si>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</si>
  <si>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</si>
  <si>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</si>
  <si>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</si>
  <si>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</si>
  <si>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</si>
  <si>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</si>
  <si>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</si>
  <si>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</si>
  <si>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</si>
  <si>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</si>
  <si>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</si>
  <si>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</si>
  <si>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</si>
  <si>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</si>
  <si>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</si>
  <si>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</si>
  <si>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</si>
  <si>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</si>
  <si>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</si>
  <si>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</si>
  <si>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</si>
  <si>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</si>
  <si>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</si>
  <si>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</si>
  <si>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</si>
  <si>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</si>
  <si>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</si>
  <si>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</si>
  <si>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</si>
  <si>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</si>
  <si>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</si>
  <si>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</si>
  <si>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</si>
  <si>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</si>
  <si>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</si>
  <si>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</si>
  <si>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</si>
  <si>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</si>
  <si>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</si>
  <si>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</si>
  <si>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</si>
  <si>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</si>
  <si>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</si>
  <si>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</si>
  <si>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</si>
  <si>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</si>
  <si>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</si>
  <si>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</si>
  <si>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</si>
  <si>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</si>
  <si>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</si>
  <si>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</si>
  <si>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</si>
  <si>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</si>
  <si>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</si>
  <si>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</si>
  <si>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</si>
  <si>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</si>
  <si>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</si>
  <si>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</si>
  <si>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</si>
  <si>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</si>
  <si>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</si>
  <si>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</si>
  <si>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</si>
  <si>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</si>
  <si>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</si>
  <si>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</si>
  <si>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</si>
  <si>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</si>
  <si>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</si>
  <si>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</si>
  <si>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</si>
  <si>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</si>
  <si>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</si>
  <si>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</si>
  <si>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</si>
  <si>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</si>
  <si>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</si>
  <si>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</si>
  <si>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</si>
  <si>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</si>
  <si>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</si>
  <si>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</si>
  <si>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</si>
  <si>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</si>
  <si>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</si>
  <si>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</si>
  <si>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</si>
  <si>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</si>
  <si>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</si>
  <si>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</si>
  <si>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</si>
  <si>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</si>
  <si>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</si>
  <si>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</si>
  <si>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</si>
  <si>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</si>
  <si>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</si>
  <si>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</si>
  <si>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</si>
  <si>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</si>
  <si>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</si>
  <si>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</si>
  <si>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</si>
  <si>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</si>
  <si>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</si>
  <si>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</si>
  <si>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</si>
  <si>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</si>
  <si>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</si>
  <si>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</si>
  <si>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</si>
  <si>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</si>
  <si>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</si>
  <si>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</si>
  <si>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</si>
  <si>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</si>
  <si>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</si>
  <si>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</si>
  <si>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</si>
  <si>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</si>
  <si>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</si>
  <si>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</si>
  <si>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</si>
  <si>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</si>
  <si>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</si>
  <si>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</si>
  <si>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</si>
  <si>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</si>
  <si>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</si>
  <si>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</si>
  <si>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</si>
  <si>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</si>
  <si>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</si>
  <si>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</si>
  <si>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</si>
  <si>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</si>
  <si>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</si>
  <si>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</si>
  <si>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</si>
  <si>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</si>
  <si>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</si>
  <si>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</si>
  <si>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</si>
  <si>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</si>
  <si>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</si>
  <si>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</si>
  <si>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</si>
  <si>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</si>
  <si>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</si>
  <si>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</si>
  <si>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</si>
  <si>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</si>
  <si>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</si>
  <si>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</si>
  <si>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</si>
  <si>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</si>
  <si>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</si>
  <si>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</si>
  <si>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</si>
  <si>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</si>
  <si>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</si>
  <si>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</si>
  <si>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</si>
  <si>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</si>
  <si>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</si>
  <si>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</si>
  <si>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</si>
  <si>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</si>
  <si>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</si>
  <si>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</si>
  <si>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</si>
  <si>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</si>
  <si>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</si>
  <si>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</si>
  <si>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</si>
  <si>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</si>
  <si>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</si>
  <si>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</si>
  <si>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</si>
  <si>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</si>
  <si>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</si>
  <si>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</si>
  <si>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</si>
  <si>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</si>
  <si>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</si>
  <si>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</si>
  <si>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</si>
  <si>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</si>
  <si>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</si>
  <si>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</si>
  <si>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</si>
  <si>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</si>
  <si>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</si>
  <si>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</si>
  <si>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</si>
  <si>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</si>
  <si>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</si>
  <si>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</si>
  <si>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</si>
  <si>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</si>
  <si>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</si>
  <si>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</si>
  <si>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</si>
  <si>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</si>
  <si>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</si>
  <si>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</si>
  <si>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</si>
  <si>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</si>
  <si>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</si>
  <si>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</si>
  <si>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</si>
  <si>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</si>
  <si>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</si>
  <si>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</si>
  <si>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</si>
  <si>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</si>
  <si>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</si>
  <si>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</si>
  <si>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</si>
  <si>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</si>
  <si>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</si>
  <si>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</si>
  <si>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</si>
  <si>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</si>
  <si>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</si>
  <si>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</si>
  <si>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</si>
  <si>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</si>
  <si>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</si>
  <si>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</si>
  <si>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</si>
  <si>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</si>
  <si>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</si>
  <si>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</si>
  <si>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</si>
  <si>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</si>
  <si>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</si>
  <si>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</si>
  <si>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</si>
  <si>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</si>
  <si>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</si>
  <si>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</si>
  <si>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</si>
  <si>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</si>
  <si>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</si>
  <si>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</si>
  <si>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</si>
  <si>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</si>
  <si>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</si>
  <si>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</si>
  <si>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</si>
  <si>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</si>
  <si>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</si>
  <si>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</si>
  <si>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</si>
  <si>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</si>
  <si>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</si>
  <si>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</si>
  <si>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</si>
  <si>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</si>
  <si>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</si>
  <si>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</si>
  <si>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</si>
  <si>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</si>
  <si>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</si>
  <si>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</si>
  <si>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</si>
  <si>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</si>
  <si>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</si>
  <si>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</si>
  <si>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</si>
  <si>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</si>
  <si>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</si>
  <si>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</si>
  <si>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</si>
  <si>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</si>
  <si>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</si>
  <si>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</si>
  <si>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</si>
  <si>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</si>
  <si>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</si>
  <si>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</si>
  <si>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</si>
  <si>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</si>
  <si>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</si>
  <si>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</si>
  <si>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</si>
  <si>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</si>
  <si>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</si>
  <si>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</si>
  <si>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</si>
  <si>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</si>
  <si>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</si>
  <si>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</si>
  <si>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</si>
  <si>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</si>
  <si>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</si>
  <si>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</si>
  <si>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</si>
  <si>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</si>
  <si>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</si>
  <si>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</si>
  <si>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</si>
  <si>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</si>
  <si>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</si>
  <si>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</si>
  <si>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</si>
  <si>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</si>
  <si>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</si>
  <si>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</si>
  <si>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</si>
  <si>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</si>
  <si>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</si>
  <si>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</si>
  <si>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</si>
  <si>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</si>
  <si>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</si>
  <si>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</si>
  <si>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</si>
  <si>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</si>
  <si>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</si>
  <si>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</si>
  <si>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</si>
  <si>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</si>
  <si>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</si>
  <si>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</si>
  <si>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</si>
  <si>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</si>
  <si>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</si>
  <si>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</si>
  <si>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</si>
  <si>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</si>
  <si>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</si>
  <si>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</si>
  <si>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</si>
  <si>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</si>
  <si>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</si>
  <si>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</si>
  <si>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</si>
  <si>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</si>
  <si>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</si>
  <si>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</si>
  <si>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</si>
  <si>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</si>
  <si>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</si>
  <si>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</si>
  <si>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</si>
  <si>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</si>
  <si>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</si>
  <si>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</si>
  <si>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</si>
  <si>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</si>
  <si>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</si>
  <si>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</si>
  <si>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</si>
  <si>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</si>
  <si>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</si>
  <si>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</si>
  <si>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</si>
  <si>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</si>
  <si>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</si>
  <si>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</si>
  <si>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</si>
  <si>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</si>
  <si>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</si>
  <si>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</si>
  <si>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</si>
  <si>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</si>
  <si>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</si>
  <si>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</si>
  <si>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</si>
  <si>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</si>
  <si>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</si>
  <si>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</si>
  <si>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</si>
  <si>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</si>
  <si>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</si>
  <si>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</si>
  <si>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</si>
  <si>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</si>
  <si>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</si>
  <si>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</si>
  <si>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</si>
  <si>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</si>
  <si>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</si>
  <si>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</si>
  <si>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</si>
  <si>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</si>
  <si>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</si>
  <si>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</si>
  <si>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</si>
  <si>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</si>
  <si>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</si>
  <si>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</si>
  <si>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</si>
  <si>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</si>
  <si>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</si>
  <si>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</si>
  <si>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</si>
  <si>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</si>
  <si>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</si>
  <si>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</si>
  <si>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</si>
  <si>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</si>
  <si>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</si>
  <si>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</si>
  <si>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</si>
  <si>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</si>
  <si>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</si>
  <si>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</si>
  <si>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</si>
  <si>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</si>
  <si>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</si>
  <si>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</si>
  <si>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</si>
  <si>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</si>
  <si>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</si>
  <si>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</si>
  <si>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</si>
  <si>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</si>
  <si>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</si>
  <si>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</si>
  <si>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</si>
  <si>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</si>
  <si>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</si>
  <si>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</si>
  <si>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</si>
  <si>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</si>
  <si>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</si>
  <si>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</si>
  <si>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</si>
  <si>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</si>
  <si>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</si>
  <si>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</si>
  <si>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</si>
  <si>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</si>
  <si>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</si>
  <si>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</si>
  <si>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</si>
  <si>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</si>
  <si>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</si>
  <si>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</si>
  <si>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</si>
  <si>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</si>
  <si>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</si>
  <si>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</si>
  <si>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</si>
  <si>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</si>
  <si>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</si>
  <si>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</si>
  <si>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</si>
  <si>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</si>
  <si>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</si>
  <si>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</si>
  <si>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</si>
  <si>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</si>
  <si>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</si>
  <si>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</si>
  <si>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</si>
  <si>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</si>
  <si>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</si>
  <si>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</si>
  <si>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</si>
  <si>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</si>
  <si>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</si>
  <si>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</si>
  <si>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</si>
  <si>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</si>
  <si>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</si>
  <si>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</si>
  <si>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</si>
  <si>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</si>
  <si>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</si>
  <si>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</si>
  <si>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</si>
  <si>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</si>
  <si>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</si>
  <si>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</si>
  <si>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</si>
  <si>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</si>
  <si>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</si>
  <si>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</si>
  <si>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</si>
  <si>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</si>
  <si>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</si>
  <si>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</si>
  <si>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</si>
  <si>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</si>
  <si>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</si>
  <si>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</si>
  <si>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</si>
  <si>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</si>
  <si>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</si>
  <si>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</si>
  <si>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</si>
  <si>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</si>
  <si>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</si>
  <si>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</si>
  <si>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</si>
  <si>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</si>
  <si>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</si>
  <si>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</si>
  <si>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</si>
  <si>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</si>
  <si>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</si>
  <si>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</si>
  <si>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</si>
  <si>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</si>
  <si>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</si>
  <si>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</si>
  <si>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</si>
  <si>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</si>
  <si>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</si>
  <si>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</si>
  <si>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</si>
  <si>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</si>
  <si>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</si>
  <si>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</si>
  <si>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</si>
  <si>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</si>
  <si>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</si>
  <si>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</si>
  <si>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</si>
  <si>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</si>
  <si>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</si>
  <si>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</si>
  <si>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</si>
  <si>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</si>
  <si>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</si>
  <si>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</si>
  <si>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</si>
  <si>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</si>
  <si>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</si>
  <si>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</si>
  <si>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</si>
  <si>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</si>
  <si>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</si>
  <si>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</si>
  <si>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</si>
  <si>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</si>
  <si>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</si>
  <si>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</si>
  <si>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</si>
  <si>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</si>
  <si>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</si>
  <si>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</si>
  <si>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</si>
  <si>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</si>
  <si>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</si>
  <si>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</si>
  <si>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</si>
  <si>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</si>
  <si>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</si>
  <si>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</si>
  <si>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</si>
  <si>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</si>
  <si>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</si>
  <si>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</si>
  <si>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</si>
  <si>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</si>
  <si>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</si>
  <si>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</si>
  <si>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</si>
  <si>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</si>
  <si>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</si>
  <si>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</si>
  <si>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</si>
  <si>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</si>
  <si>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</si>
  <si>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</si>
  <si>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</si>
  <si>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</si>
  <si>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</si>
  <si>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</si>
  <si>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</si>
  <si>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</si>
  <si>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</si>
  <si>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</si>
  <si>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</si>
  <si>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</si>
  <si>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</si>
  <si>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</si>
  <si>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</si>
  <si>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</si>
  <si>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</si>
  <si>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</si>
  <si>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</si>
  <si>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</si>
  <si>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</si>
  <si>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</si>
  <si>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</si>
  <si>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</si>
  <si>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</si>
  <si>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</si>
  <si>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</si>
  <si>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</si>
  <si>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</si>
  <si>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</si>
  <si>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</si>
  <si>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</si>
  <si>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</si>
  <si>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</si>
  <si>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</si>
  <si>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</si>
  <si>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</si>
  <si>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</si>
  <si>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</si>
  <si>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</si>
  <si>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</si>
  <si>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</si>
  <si>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</si>
  <si>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</si>
  <si>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</si>
  <si>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</si>
  <si>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</si>
  <si>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</si>
  <si>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</si>
  <si>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</si>
  <si>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</si>
  <si>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</si>
  <si>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</si>
  <si>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</si>
  <si>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</si>
  <si>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</si>
  <si>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</si>
  <si>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</si>
  <si>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</si>
  <si>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</si>
  <si>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</si>
  <si>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</si>
  <si>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</si>
  <si>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</si>
  <si>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</si>
  <si>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</si>
  <si>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</si>
  <si>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</si>
  <si>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</si>
  <si>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</si>
  <si>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</si>
  <si>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</si>
  <si>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</si>
  <si>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</si>
  <si>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</si>
  <si>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</si>
  <si>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</si>
  <si>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</si>
  <si>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</si>
  <si>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</si>
  <si>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</si>
  <si>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</si>
  <si>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</si>
  <si>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</si>
  <si>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</si>
  <si>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</si>
  <si>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</si>
  <si>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</si>
  <si>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</si>
  <si>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</si>
  <si>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</si>
  <si>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</si>
  <si>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</si>
  <si>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</si>
  <si>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</si>
  <si>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</si>
  <si>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</si>
  <si>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</si>
  <si>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</si>
  <si>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</si>
  <si>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</si>
  <si>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</si>
  <si>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</si>
  <si>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</si>
  <si>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</si>
  <si>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</si>
  <si>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</si>
  <si>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</si>
  <si>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</si>
  <si>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</si>
  <si>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</si>
  <si>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</si>
  <si>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</si>
  <si>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</si>
  <si>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</si>
  <si>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</si>
  <si>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</si>
  <si>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</si>
  <si>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</si>
  <si>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</si>
  <si>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</si>
  <si>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</si>
  <si>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</si>
  <si>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</si>
  <si>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</si>
  <si>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</si>
  <si>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</si>
  <si>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</si>
  <si>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</si>
  <si>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</si>
  <si>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</si>
  <si>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</si>
  <si>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</si>
  <si>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</si>
  <si>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</si>
  <si>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</si>
  <si>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</si>
  <si>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</si>
  <si>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</si>
  <si>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</si>
  <si>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</si>
  <si>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</si>
  <si>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</si>
  <si>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</si>
  <si>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</si>
  <si>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</si>
  <si>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</si>
  <si>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</si>
  <si>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</si>
  <si>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</si>
  <si>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</si>
  <si>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</si>
  <si>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</si>
  <si>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</si>
  <si>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</si>
  <si>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</si>
  <si>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</si>
  <si>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</si>
  <si>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</si>
  <si>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</si>
  <si>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</si>
  <si>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</si>
  <si>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</si>
  <si>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</si>
  <si>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</si>
  <si>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</si>
  <si>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</si>
  <si>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</si>
  <si>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</si>
  <si>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</si>
  <si>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</si>
  <si>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</si>
  <si>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</si>
  <si>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</si>
  <si>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</si>
  <si>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</si>
  <si>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</si>
  <si>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</si>
  <si>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</si>
  <si>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</si>
  <si>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</si>
  <si>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</si>
  <si>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</si>
  <si>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</si>
  <si>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</si>
  <si>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</si>
  <si>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</si>
  <si>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</si>
  <si>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</si>
  <si>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</si>
  <si>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</si>
  <si>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</si>
  <si>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</si>
  <si>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</si>
  <si>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</si>
  <si>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</si>
  <si>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</si>
  <si>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</si>
  <si>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</si>
  <si>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</si>
  <si>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</si>
  <si>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</si>
  <si>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</si>
  <si>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</si>
  <si>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</si>
  <si>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</si>
  <si>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</si>
  <si>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</si>
  <si>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</si>
  <si>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</si>
  <si>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</si>
  <si>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</si>
  <si>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</si>
  <si>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</si>
  <si>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</si>
  <si>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</si>
  <si>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</si>
  <si>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</si>
  <si>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</si>
  <si>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</si>
  <si>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</si>
  <si>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</si>
  <si>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</si>
  <si>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</si>
  <si>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</si>
  <si>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</si>
  <si>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</si>
  <si>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</si>
  <si>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</si>
  <si>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</si>
  <si>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</si>
  <si>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</si>
  <si>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</si>
  <si>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</si>
  <si>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</si>
  <si>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</si>
  <si>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</si>
  <si>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</si>
  <si>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</si>
  <si>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</si>
  <si>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</si>
  <si>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</si>
  <si>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</si>
  <si>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</si>
  <si>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</si>
  <si>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</si>
  <si>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</si>
  <si>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</si>
  <si>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</si>
  <si>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</si>
  <si>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</si>
  <si>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</si>
  <si>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</si>
  <si>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</si>
  <si>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</si>
  <si>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</si>
  <si>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</si>
  <si>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</si>
  <si>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</si>
  <si>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</si>
  <si>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</si>
  <si>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</si>
  <si>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</si>
  <si>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</si>
  <si>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</si>
  <si>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</si>
  <si>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</si>
  <si>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</si>
  <si>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</si>
  <si>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</si>
  <si>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</si>
  <si>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</si>
  <si>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</si>
  <si>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</si>
  <si>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</si>
  <si>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</si>
  <si>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</si>
  <si>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</si>
  <si>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</si>
  <si>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</si>
  <si>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</si>
  <si>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</si>
  <si>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</si>
  <si>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</si>
  <si>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</si>
  <si>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</si>
  <si>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</si>
  <si>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</si>
  <si>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</si>
  <si>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</si>
  <si>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</si>
  <si>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</si>
  <si>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</si>
  <si>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</si>
  <si>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</si>
  <si>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</si>
  <si>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</si>
  <si>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</si>
  <si>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</si>
  <si>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</si>
  <si>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</si>
  <si>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</si>
  <si>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</si>
  <si>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</si>
  <si>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</si>
  <si>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</si>
  <si>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</si>
  <si>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</si>
  <si>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</si>
  <si>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</si>
  <si>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</si>
  <si>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</si>
  <si>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</si>
  <si>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</si>
  <si>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</si>
  <si>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</si>
  <si>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</si>
  <si>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</si>
  <si>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</si>
  <si>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</si>
  <si>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</si>
  <si>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</si>
  <si>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</si>
  <si>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</si>
  <si>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</si>
  <si>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</si>
  <si>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</si>
  <si>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</si>
  <si>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</si>
  <si>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</si>
  <si>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</si>
  <si>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</si>
  <si>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</si>
  <si>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</si>
  <si>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</si>
  <si>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</si>
  <si>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</si>
  <si>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</si>
  <si>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</si>
  <si>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</si>
  <si>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</si>
  <si>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</si>
  <si>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</si>
  <si>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</si>
  <si>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</si>
  <si>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</si>
  <si>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</si>
  <si>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</si>
  <si>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</si>
  <si>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</si>
  <si>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</si>
  <si>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</si>
  <si>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</si>
  <si>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</si>
  <si>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</si>
  <si>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</si>
  <si>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</si>
  <si>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</si>
  <si>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</si>
  <si>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</si>
  <si>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</si>
  <si>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</si>
  <si>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</si>
  <si>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</si>
  <si>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</si>
  <si>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</si>
  <si>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</si>
  <si>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</si>
  <si>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</si>
  <si>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</si>
  <si>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</si>
  <si>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</si>
  <si>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</si>
  <si>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</si>
  <si>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</si>
  <si>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</si>
  <si>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</si>
  <si>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</si>
  <si>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</si>
  <si>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</si>
  <si>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</si>
  <si>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</si>
  <si>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</si>
  <si>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</si>
  <si>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</si>
  <si>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</si>
  <si>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</si>
  <si>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</si>
  <si>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</si>
  <si>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</si>
  <si>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</si>
  <si>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</si>
  <si>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</si>
  <si>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</si>
  <si>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</si>
  <si>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</si>
  <si>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</si>
  <si>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</si>
  <si>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</si>
  <si>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</si>
  <si>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</si>
  <si>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</si>
  <si>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</si>
  <si>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</si>
  <si>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</si>
  <si>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</si>
  <si>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</si>
  <si>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</si>
  <si>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</si>
  <si>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</si>
  <si>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</si>
  <si>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</si>
  <si>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</si>
  <si>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</si>
  <si>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</si>
  <si>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</si>
  <si>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</si>
  <si>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</si>
  <si>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</si>
  <si>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</si>
  <si>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</si>
  <si>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</si>
  <si>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</si>
  <si>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</si>
  <si>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</si>
  <si>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</si>
  <si>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</si>
  <si>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</si>
  <si>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</si>
  <si>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</si>
  <si>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</si>
  <si>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</si>
  <si>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</si>
  <si>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</si>
  <si>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</si>
  <si>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</si>
  <si>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</si>
  <si>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</si>
  <si>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</si>
  <si>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</si>
  <si>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</si>
  <si>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</si>
  <si>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</si>
  <si>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</si>
  <si>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</si>
  <si>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</si>
  <si>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</si>
  <si>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</si>
  <si>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</si>
  <si>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</si>
  <si>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</si>
  <si>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</si>
  <si>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</si>
  <si>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</si>
  <si>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</si>
  <si>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</si>
  <si>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</si>
  <si>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</si>
  <si>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</si>
  <si>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</si>
  <si>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</si>
  <si>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</si>
  <si>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</si>
  <si>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</si>
  <si>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</si>
  <si>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</si>
  <si>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</si>
  <si>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</si>
  <si>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</si>
  <si>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</si>
  <si>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</si>
  <si>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</si>
  <si>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</si>
  <si>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</si>
  <si>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</si>
  <si>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</si>
  <si>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</si>
  <si>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</si>
  <si>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</si>
  <si>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</si>
  <si>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</si>
  <si>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</si>
  <si>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</si>
  <si>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</si>
  <si>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</si>
  <si>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</si>
  <si>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</si>
  <si>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</si>
  <si>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</si>
  <si>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</si>
  <si>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</si>
  <si>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</si>
  <si>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</si>
  <si>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</si>
  <si>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</si>
  <si>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</si>
  <si>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</si>
  <si>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</si>
  <si>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</si>
  <si>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</si>
  <si>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</si>
  <si>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</si>
  <si>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</si>
  <si>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</si>
  <si>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</si>
  <si>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</si>
  <si>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</si>
  <si>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</si>
  <si>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</si>
  <si>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</si>
  <si>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</si>
  <si>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</si>
  <si>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</si>
  <si>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</si>
  <si>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</si>
  <si>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</si>
  <si>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</si>
  <si>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</si>
  <si>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</si>
  <si>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</si>
  <si>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</si>
  <si>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</si>
  <si>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</si>
  <si>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</si>
  <si>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</si>
  <si>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</si>
  <si>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</si>
  <si>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</si>
  <si>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</si>
  <si>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</si>
  <si>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</si>
  <si>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</si>
  <si>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</si>
  <si>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</si>
  <si>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</si>
  <si>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</si>
  <si>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</si>
  <si>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</si>
  <si>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</si>
  <si>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</si>
  <si>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</si>
  <si>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</si>
  <si>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</si>
  <si>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</si>
  <si>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</si>
  <si>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</si>
  <si>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</si>
  <si>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</si>
  <si>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</si>
  <si>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</si>
  <si>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</si>
  <si>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</si>
  <si>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</si>
  <si>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</si>
  <si>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</si>
  <si>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</si>
  <si>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</si>
  <si>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</si>
  <si>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</si>
  <si>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</si>
  <si>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</si>
  <si>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</si>
  <si>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</si>
  <si>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</si>
  <si>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</si>
  <si>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</si>
  <si>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</si>
  <si>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</si>
  <si>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</si>
  <si>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</si>
  <si>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</si>
  <si>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</si>
  <si>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</si>
  <si>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</si>
  <si>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</si>
  <si>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</si>
  <si>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</si>
  <si>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</si>
  <si>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</si>
  <si>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</si>
  <si>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</si>
  <si>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</si>
  <si>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</si>
  <si>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</si>
  <si>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</si>
  <si>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</si>
  <si>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</si>
  <si>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</si>
  <si>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</si>
  <si>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</si>
  <si>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</si>
  <si>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</si>
  <si>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</si>
  <si>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</si>
  <si>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</si>
  <si>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</si>
  <si>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</si>
  <si>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</si>
  <si>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</si>
  <si>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</si>
  <si>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</si>
  <si>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</si>
  <si>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</si>
  <si>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</si>
  <si>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</si>
  <si>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</si>
  <si>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</si>
  <si>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</si>
  <si>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</si>
  <si>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</si>
  <si>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</si>
  <si>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</si>
  <si>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</si>
  <si>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</si>
  <si>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</si>
  <si>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</si>
  <si>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</si>
  <si>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</si>
  <si>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</si>
  <si>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</si>
  <si>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</si>
  <si>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</si>
  <si>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</si>
  <si>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</si>
  <si>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</si>
  <si>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</si>
  <si>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</si>
  <si>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</si>
  <si>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</si>
  <si>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</si>
  <si>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</si>
  <si>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</si>
  <si>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</si>
  <si>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</si>
  <si>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</si>
  <si>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</si>
  <si>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</si>
  <si>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</si>
  <si>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</si>
  <si>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</si>
  <si>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</si>
  <si>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</si>
  <si>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</si>
  <si>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</si>
  <si>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</si>
  <si>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</si>
  <si>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</si>
  <si>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</si>
  <si>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</si>
  <si>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</si>
  <si>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</si>
  <si>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</si>
  <si>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</si>
  <si>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</si>
  <si>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</si>
  <si>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</si>
  <si>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</si>
  <si>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</si>
  <si>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</si>
  <si>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</si>
  <si>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</si>
  <si>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</si>
  <si>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</si>
  <si>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</si>
  <si>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</si>
  <si>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</si>
  <si>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</si>
  <si>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</si>
  <si>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</si>
  <si>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</si>
  <si>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</si>
  <si>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</si>
  <si>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</si>
  <si>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</si>
  <si>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</si>
  <si>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</si>
  <si>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</si>
  <si>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</si>
  <si>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</si>
  <si>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</si>
  <si>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</si>
  <si>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</si>
  <si>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</si>
  <si>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</si>
  <si>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</si>
  <si>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</si>
  <si>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</si>
  <si>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</si>
  <si>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</si>
  <si>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</si>
  <si>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</si>
  <si>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</si>
  <si>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</si>
  <si>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</si>
  <si>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</si>
  <si>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</si>
  <si>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</si>
  <si>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</si>
  <si>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</si>
  <si>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</si>
  <si>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</si>
  <si>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</si>
  <si>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</si>
  <si>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</si>
  <si>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</si>
  <si>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</si>
  <si>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</si>
  <si>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</si>
  <si>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</si>
  <si>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</si>
  <si>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</si>
  <si>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</si>
  <si>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</si>
  <si>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</si>
  <si>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</si>
  <si>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</si>
  <si>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</si>
  <si>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</si>
  <si>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</si>
  <si>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</si>
  <si>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</si>
  <si>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</si>
  <si>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</si>
  <si>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</si>
  <si>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</si>
  <si>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</si>
  <si>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</si>
  <si>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</si>
  <si>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</si>
  <si>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</si>
  <si>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</si>
  <si>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</si>
  <si>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</si>
  <si>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</si>
  <si>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</si>
  <si>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</si>
  <si>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</si>
  <si>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</si>
  <si>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</si>
  <si>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</si>
  <si>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</si>
  <si>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</si>
  <si>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</si>
  <si>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</si>
  <si>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</si>
  <si>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</si>
  <si>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</si>
  <si>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</si>
  <si>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</si>
  <si>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</si>
  <si>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</si>
  <si>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</si>
  <si>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</si>
  <si>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</si>
  <si>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</si>
  <si>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</si>
  <si>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</si>
  <si>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</si>
  <si>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</si>
  <si>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</si>
  <si>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</si>
  <si>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</si>
  <si>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</si>
  <si>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</si>
  <si>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</si>
  <si>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</si>
  <si>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</si>
  <si>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</si>
  <si>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</si>
  <si>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</si>
  <si>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</si>
  <si>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</si>
  <si>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</si>
  <si>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</si>
  <si>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</si>
  <si>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</si>
  <si>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</si>
  <si>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</si>
  <si>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</si>
  <si>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</si>
  <si>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</si>
  <si>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</si>
  <si>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</si>
  <si>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</si>
  <si>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</si>
  <si>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</si>
  <si>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</si>
  <si>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</si>
  <si>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</si>
  <si>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</si>
  <si>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</si>
  <si>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</si>
  <si>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</si>
  <si>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</si>
  <si>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</si>
  <si>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</si>
  <si>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</si>
  <si>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</si>
  <si>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</si>
  <si>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</si>
  <si>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</si>
  <si>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</si>
  <si>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</si>
  <si>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</si>
  <si>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</si>
  <si>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</si>
  <si>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</si>
  <si>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</si>
  <si>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</si>
  <si>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</si>
  <si>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</si>
  <si>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</si>
  <si>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</si>
  <si>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</si>
  <si>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</si>
  <si>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</si>
  <si>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</si>
  <si>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</si>
  <si>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</si>
  <si>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</si>
  <si>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</si>
  <si>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</si>
  <si>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</si>
  <si>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</si>
  <si>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</si>
  <si>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</si>
  <si>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</si>
  <si>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</si>
  <si>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</si>
  <si>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</si>
  <si>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</si>
  <si>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</si>
  <si>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</si>
  <si>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</si>
  <si>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</si>
  <si>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</si>
  <si>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</si>
  <si>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</si>
  <si>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</si>
  <si>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</si>
  <si>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</si>
  <si>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</si>
  <si>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</si>
  <si>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</si>
  <si>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</si>
  <si>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</si>
  <si>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</si>
  <si>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</si>
  <si>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</si>
  <si>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</si>
  <si>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</si>
  <si>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</si>
  <si>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</si>
  <si>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</si>
  <si>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</si>
  <si>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</si>
  <si>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</si>
  <si>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</si>
  <si>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</si>
  <si>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</si>
  <si>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</si>
  <si>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</si>
  <si>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</si>
  <si>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</si>
  <si>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</si>
  <si>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</si>
  <si>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</si>
  <si>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</si>
  <si>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</si>
  <si>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</si>
  <si>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</si>
  <si>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</si>
  <si>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</si>
  <si>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</si>
  <si>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</si>
  <si>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</si>
  <si>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</si>
  <si>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</si>
  <si>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</si>
  <si>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</si>
  <si>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</si>
  <si>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</si>
  <si>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</si>
  <si>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</si>
  <si>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</si>
  <si>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</si>
  <si>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</si>
  <si>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</si>
  <si>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</si>
  <si>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</si>
  <si>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</si>
  <si>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</si>
  <si>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</si>
  <si>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</si>
  <si>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</si>
  <si>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</si>
  <si>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</si>
  <si>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</si>
  <si>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</si>
  <si>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</si>
  <si>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</si>
  <si>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</si>
  <si>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</si>
  <si>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</si>
  <si>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</si>
  <si>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</si>
  <si>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</si>
  <si>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</si>
  <si>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</si>
  <si>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</si>
  <si>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</si>
  <si>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</si>
  <si>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</si>
  <si>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</si>
  <si>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</si>
  <si>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</si>
  <si>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</si>
  <si>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</si>
  <si>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</si>
  <si>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</si>
  <si>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</si>
  <si>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</si>
  <si>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</si>
  <si>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</si>
  <si>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</si>
  <si>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</si>
  <si>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</si>
  <si>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</si>
  <si>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</si>
  <si>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</si>
  <si>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</si>
  <si>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</si>
  <si>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</si>
  <si>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</si>
  <si>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</si>
  <si>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</si>
  <si>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</si>
  <si>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</si>
  <si>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</si>
  <si>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</si>
  <si>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</si>
  <si>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</si>
  <si>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</si>
  <si>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</si>
  <si>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</si>
  <si>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</si>
  <si>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</si>
  <si>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</si>
  <si>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</si>
  <si>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</si>
  <si>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</si>
  <si>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</si>
  <si>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</si>
  <si>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</si>
  <si>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</si>
  <si>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</si>
  <si>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</si>
  <si>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</si>
  <si>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</si>
  <si>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</si>
  <si>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</si>
  <si>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</si>
  <si>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</si>
  <si>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</si>
  <si>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</si>
  <si>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</si>
  <si>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</si>
  <si>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</si>
  <si>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</si>
  <si>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</si>
  <si>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</si>
  <si>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</si>
  <si>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</si>
  <si>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</si>
  <si>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</si>
  <si>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</si>
  <si>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</si>
  <si>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</si>
  <si>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</si>
  <si>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</si>
  <si>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</si>
  <si>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</si>
  <si>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</si>
  <si>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</si>
  <si>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</si>
  <si>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</si>
  <si>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</si>
  <si>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</si>
  <si>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</si>
  <si>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</si>
  <si>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</si>
  <si>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</si>
  <si>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</si>
  <si>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</si>
  <si>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</si>
  <si>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</si>
  <si>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</si>
  <si>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</si>
  <si>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</si>
  <si>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</si>
  <si>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</si>
  <si>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</si>
  <si>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</si>
  <si>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</si>
  <si>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</si>
  <si>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</si>
  <si>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</si>
  <si>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</si>
  <si>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</si>
  <si>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</si>
  <si>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</si>
  <si>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</si>
  <si>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</si>
  <si>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</si>
  <si>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</si>
  <si>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</si>
  <si>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</si>
  <si>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</si>
  <si>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</si>
  <si>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</si>
  <si>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</si>
  <si>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</si>
  <si>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</si>
  <si>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</si>
  <si>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</si>
  <si>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</si>
  <si>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</si>
  <si>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</si>
  <si>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</si>
  <si>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</si>
  <si>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</si>
  <si>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</si>
  <si>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</si>
  <si>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</si>
  <si>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</si>
  <si>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</si>
  <si>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</si>
  <si>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</si>
  <si>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</si>
  <si>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</si>
  <si>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</si>
  <si>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</si>
  <si>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</si>
  <si>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</si>
  <si>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</si>
  <si>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</si>
  <si>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</si>
  <si>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</si>
  <si>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</si>
  <si>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</si>
  <si>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</si>
  <si>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</si>
  <si>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</si>
  <si>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</si>
  <si>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</si>
  <si>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</si>
  <si>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</si>
  <si>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</si>
  <si>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</si>
  <si>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</si>
  <si>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</si>
  <si>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</si>
  <si>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</si>
  <si>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</si>
  <si>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</si>
  <si>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</si>
  <si>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</si>
  <si>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</si>
  <si>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</si>
  <si>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</si>
  <si>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</si>
  <si>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</si>
  <si>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</si>
  <si>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</si>
  <si>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</si>
  <si>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</si>
  <si>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</si>
  <si>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</si>
  <si>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</si>
  <si>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</si>
  <si>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</si>
  <si>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</si>
  <si>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</si>
  <si>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</si>
  <si>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</si>
  <si>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</si>
  <si>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</si>
  <si>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</si>
  <si>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</si>
  <si>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</si>
  <si>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</si>
  <si>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</si>
  <si>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</si>
  <si>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</si>
  <si>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</si>
  <si>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</si>
  <si>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</si>
  <si>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</si>
  <si>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</si>
  <si>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</si>
  <si>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</si>
  <si>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</si>
  <si>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</si>
  <si>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</si>
  <si>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</si>
  <si>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</si>
  <si>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</si>
  <si>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</si>
  <si>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</si>
  <si>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</si>
  <si>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</si>
  <si>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</si>
  <si>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</si>
  <si>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</si>
  <si>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</si>
  <si>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</si>
  <si>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</si>
  <si>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</si>
  <si>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</si>
  <si>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</si>
  <si>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</si>
  <si>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</si>
  <si>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</si>
  <si>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</si>
  <si>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</si>
  <si>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</si>
  <si>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</si>
  <si>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</si>
  <si>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</si>
  <si>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</si>
  <si>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</si>
  <si>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</si>
  <si>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</si>
  <si>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</si>
  <si>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</si>
  <si>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</si>
  <si>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</si>
  <si>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</si>
  <si>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</si>
  <si>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</si>
  <si>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</si>
  <si>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</si>
  <si>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</si>
  <si>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</si>
  <si>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</si>
  <si>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</si>
  <si>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</si>
  <si>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</si>
  <si>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</si>
  <si>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</si>
  <si>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</si>
  <si>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</si>
  <si>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</si>
  <si>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</si>
  <si>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</si>
  <si>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</si>
  <si>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</si>
  <si>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</si>
  <si>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</si>
  <si>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</si>
  <si>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</si>
  <si>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</si>
  <si>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</si>
  <si>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</si>
  <si>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</si>
  <si>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</si>
  <si>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</si>
  <si>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</si>
  <si>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</si>
  <si>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</si>
  <si>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</si>
  <si>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</si>
  <si>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</si>
  <si>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</si>
  <si>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</si>
  <si>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</si>
  <si>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</si>
  <si>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</si>
  <si>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</si>
  <si>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</si>
  <si>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</si>
  <si>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</si>
  <si>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</si>
  <si>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</si>
  <si>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</si>
  <si>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</si>
  <si>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</si>
  <si>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</si>
  <si>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</si>
  <si>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</si>
  <si>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</si>
  <si>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</si>
  <si>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</si>
  <si>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</si>
  <si>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</si>
  <si>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</si>
  <si>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</si>
  <si>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</si>
  <si>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</si>
  <si>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</si>
  <si>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</si>
  <si>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</si>
  <si>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</si>
  <si>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</si>
  <si>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</si>
  <si>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</si>
  <si>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</si>
  <si>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</si>
  <si>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</si>
  <si>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</si>
  <si>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</si>
  <si>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</si>
  <si>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</si>
  <si>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</si>
  <si>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</si>
  <si>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</si>
  <si>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</si>
  <si>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</si>
  <si>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</si>
  <si>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</si>
  <si>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</si>
  <si>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</si>
  <si>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</si>
  <si>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</si>
  <si>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</si>
  <si>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</si>
  <si>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</si>
  <si>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</si>
  <si>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</si>
  <si>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</si>
  <si>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</si>
  <si>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</si>
  <si>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</si>
  <si>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</si>
  <si>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</si>
  <si>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</si>
  <si>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</si>
  <si>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</si>
  <si>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</si>
  <si>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</si>
  <si>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</si>
  <si>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</si>
  <si>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</si>
  <si>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</si>
  <si>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</si>
  <si>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</si>
  <si>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</si>
  <si>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</si>
  <si>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</si>
  <si>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</si>
  <si>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</si>
  <si>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</si>
  <si>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</si>
  <si>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</si>
  <si>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</si>
  <si>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</si>
  <si>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</si>
  <si>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</si>
  <si>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</si>
  <si>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</si>
  <si>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</si>
  <si>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</si>
  <si>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</si>
  <si>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</si>
  <si>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</si>
  <si>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</si>
  <si>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</si>
  <si>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</si>
  <si>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</si>
  <si>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</si>
  <si>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</si>
  <si>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</si>
  <si>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</si>
  <si>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</si>
  <si>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</si>
  <si>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</si>
  <si>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</si>
  <si>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</si>
  <si>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</si>
  <si>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</si>
  <si>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</si>
  <si>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</si>
  <si>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</si>
  <si>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</si>
  <si>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</si>
  <si>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</si>
  <si>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</si>
  <si>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</si>
  <si>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</si>
  <si>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</si>
  <si>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</si>
  <si>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</si>
  <si>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</si>
  <si>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</si>
  <si>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</si>
  <si>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</si>
  <si>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</si>
  <si>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</si>
  <si>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</si>
  <si>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</si>
  <si>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</si>
  <si>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</si>
  <si>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</si>
  <si>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</si>
  <si>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</si>
  <si>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</si>
  <si>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</si>
  <si>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</si>
  <si>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</si>
  <si>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</si>
  <si>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</si>
  <si>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</si>
  <si>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</si>
  <si>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</si>
  <si>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</si>
  <si>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</si>
  <si>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</si>
  <si>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</si>
  <si>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</si>
  <si>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</si>
  <si>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</si>
  <si>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</si>
  <si>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</si>
  <si>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</si>
  <si>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</si>
  <si>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</si>
  <si>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</si>
  <si>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</si>
  <si>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</si>
  <si>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</si>
  <si>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</si>
  <si>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</si>
  <si>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</si>
  <si>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</si>
  <si>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</si>
  <si>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</si>
  <si>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</si>
  <si>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</si>
  <si>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</si>
  <si>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</si>
  <si>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</si>
  <si>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</si>
  <si>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</si>
  <si>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</si>
  <si>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</si>
  <si>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</si>
  <si>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</si>
  <si>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</si>
  <si>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</si>
  <si>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</si>
  <si>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</si>
  <si>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</si>
  <si>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</si>
  <si>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</si>
  <si>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</si>
  <si>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</si>
  <si>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</si>
  <si>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</si>
  <si>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</si>
  <si>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</si>
  <si>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</si>
  <si>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</si>
  <si>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</si>
  <si>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</si>
  <si>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</si>
  <si>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</si>
  <si>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</si>
  <si>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</si>
  <si>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</si>
  <si>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</si>
  <si>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</si>
  <si>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</si>
  <si>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</si>
  <si>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</si>
  <si>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</si>
  <si>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</si>
  <si>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</si>
  <si>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</si>
  <si>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</si>
  <si>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</si>
  <si>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</si>
  <si>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</si>
  <si>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</si>
  <si>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</si>
  <si>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</si>
  <si>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</si>
  <si>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</si>
  <si>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</si>
  <si>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</si>
  <si>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</si>
  <si>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</si>
  <si>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</si>
  <si>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</si>
  <si>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</si>
  <si>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</si>
  <si>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</si>
  <si>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</si>
  <si>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</si>
  <si>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</si>
  <si>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</si>
  <si>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</si>
  <si>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</si>
  <si>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</si>
  <si>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</si>
  <si>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</si>
  <si>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</si>
  <si>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</si>
  <si>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</si>
  <si>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</si>
  <si>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</si>
  <si>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</si>
  <si>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</si>
  <si>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</si>
  <si>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</si>
  <si>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</si>
  <si>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</si>
  <si>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</si>
  <si>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</si>
  <si>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</si>
  <si>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</si>
  <si>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</si>
  <si>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</si>
  <si>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</si>
  <si>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</si>
  <si>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</si>
  <si>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</si>
  <si>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</si>
  <si>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</si>
  <si>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</si>
  <si>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</si>
  <si>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</si>
  <si>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</si>
  <si>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</si>
  <si>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</si>
  <si>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</si>
  <si>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</si>
  <si>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</si>
  <si>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</si>
  <si>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</si>
  <si>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</si>
  <si>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</si>
  <si>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</si>
  <si>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</si>
  <si>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</si>
  <si>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</si>
  <si>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</si>
  <si>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</si>
  <si>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</si>
  <si>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</si>
  <si>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</si>
  <si>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</si>
  <si>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</si>
  <si>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</si>
  <si>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</si>
  <si>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</si>
  <si>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</si>
  <si>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</si>
  <si>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</si>
  <si>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</si>
  <si>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</si>
  <si>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</si>
  <si>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</si>
  <si>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</si>
  <si>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</si>
  <si>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</si>
  <si>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</si>
  <si>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</si>
  <si>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</si>
  <si>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</si>
  <si>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</si>
  <si>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</si>
  <si>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</si>
  <si>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</si>
  <si>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</si>
  <si>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</si>
  <si>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</si>
  <si>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</si>
  <si>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</si>
  <si>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</si>
  <si>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</si>
  <si>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</si>
  <si>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</si>
  <si>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</si>
  <si>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</si>
  <si>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</si>
  <si>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</si>
  <si>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</si>
  <si>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</si>
  <si>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</si>
  <si>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</si>
  <si>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</si>
  <si>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</si>
  <si>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</si>
  <si>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</si>
  <si>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</si>
  <si>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</si>
  <si>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</si>
  <si>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</si>
  <si>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</si>
  <si>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</si>
  <si>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</si>
  <si>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</si>
  <si>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</si>
  <si>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</si>
  <si>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</si>
  <si>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</si>
  <si>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</si>
  <si>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</si>
  <si>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</si>
  <si>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</si>
  <si>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</si>
  <si>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</si>
  <si>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</si>
  <si>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</si>
  <si>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</si>
  <si>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</si>
  <si>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</si>
  <si>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</si>
  <si>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</si>
  <si>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</si>
  <si>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</si>
  <si>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</si>
  <si>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</si>
  <si>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</si>
  <si>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</si>
  <si>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</si>
  <si>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</si>
  <si>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</si>
  <si>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</si>
  <si>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</si>
  <si>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</si>
  <si>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</si>
  <si>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</si>
  <si>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</si>
  <si>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</si>
  <si>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</si>
  <si>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</si>
  <si>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</si>
  <si>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</si>
  <si>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</si>
  <si>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</si>
  <si>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</si>
  <si>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</si>
  <si>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</si>
  <si>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</si>
  <si>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</si>
  <si>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</si>
  <si>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</si>
  <si>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</si>
  <si>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</si>
  <si>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</si>
  <si>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</si>
  <si>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</si>
  <si>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</si>
  <si>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</si>
  <si>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</si>
  <si>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</si>
  <si>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</si>
  <si>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</si>
  <si>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</si>
  <si>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</si>
  <si>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</si>
  <si>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</si>
  <si>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</si>
  <si>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</si>
  <si>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</si>
  <si>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</si>
  <si>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</si>
  <si>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</si>
  <si>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</si>
  <si>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</si>
  <si>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</si>
  <si>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</si>
  <si>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</si>
  <si>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</si>
  <si>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</si>
  <si>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</si>
  <si>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</si>
  <si>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</si>
  <si>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</si>
  <si>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</si>
  <si>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</si>
  <si>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</si>
  <si>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</si>
  <si>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</si>
  <si>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</si>
  <si>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</si>
  <si>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</si>
  <si>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</si>
  <si>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</si>
  <si>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</si>
  <si>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</si>
  <si>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</si>
  <si>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</si>
  <si>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</si>
  <si>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</si>
  <si>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</si>
  <si>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</si>
  <si>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</si>
  <si>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</si>
  <si>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</si>
  <si>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</si>
  <si>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</si>
  <si>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</si>
  <si>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</si>
  <si>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</si>
  <si>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</si>
  <si>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</si>
  <si>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</si>
  <si>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</si>
  <si>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</si>
  <si>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</si>
  <si>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</si>
  <si>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</si>
  <si>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</si>
  <si>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</si>
  <si>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</si>
  <si>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</si>
  <si>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</si>
  <si>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</si>
  <si>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</si>
  <si>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</si>
  <si>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</si>
  <si>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</si>
  <si>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</si>
  <si>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</si>
  <si>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</si>
  <si>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</si>
  <si>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</si>
  <si>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</si>
  <si>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</si>
  <si>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</si>
  <si>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</si>
  <si>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</si>
  <si>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</si>
  <si>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</si>
  <si>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</si>
  <si>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</si>
  <si>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</si>
  <si>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</si>
  <si>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</si>
  <si>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</si>
  <si>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</si>
  <si>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</si>
  <si>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</si>
  <si>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</si>
  <si>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</si>
  <si>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</si>
  <si>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</si>
  <si>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</si>
  <si>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</si>
  <si>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</si>
  <si>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</si>
  <si>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</si>
  <si>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</si>
  <si>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</si>
  <si>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</si>
  <si>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</si>
  <si>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</si>
  <si>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</si>
  <si>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</si>
  <si>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</si>
  <si>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</si>
  <si>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</si>
  <si>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</si>
  <si>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</si>
  <si>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</si>
  <si>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</si>
  <si>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</si>
  <si>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</si>
  <si>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</si>
  <si>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</si>
  <si>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</si>
  <si>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</si>
  <si>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</si>
  <si>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</si>
  <si>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</si>
  <si>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</si>
  <si>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</si>
  <si>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</si>
  <si>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</si>
  <si>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</si>
  <si>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</si>
  <si>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</si>
  <si>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</si>
  <si>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</si>
  <si>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</si>
  <si>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</si>
  <si>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</si>
  <si>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</si>
  <si>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</si>
  <si>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</si>
  <si>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</si>
  <si>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</si>
  <si>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</si>
  <si>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</si>
  <si>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</si>
  <si>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</si>
  <si>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</si>
  <si>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</si>
  <si>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</si>
  <si>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</si>
  <si>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</si>
  <si>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</si>
  <si>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</si>
  <si>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</si>
  <si>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</si>
  <si>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</si>
  <si>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</si>
  <si>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</si>
  <si>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</si>
  <si>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</si>
  <si>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</si>
  <si>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</si>
  <si>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</si>
  <si>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</si>
  <si>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</si>
  <si>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</si>
  <si>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</si>
  <si>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</si>
  <si>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</si>
  <si>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</si>
  <si>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</si>
  <si>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</si>
  <si>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</si>
  <si>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</si>
  <si>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</si>
  <si>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</si>
  <si>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</si>
  <si>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</si>
  <si>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</si>
  <si>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</si>
  <si>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</si>
  <si>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</si>
  <si>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</si>
  <si>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</si>
  <si>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</si>
  <si>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</si>
  <si>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</si>
  <si>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</si>
  <si>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</si>
  <si>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</si>
  <si>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</si>
  <si>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</si>
  <si>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</si>
  <si>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</si>
  <si>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</si>
  <si>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</si>
  <si>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</si>
  <si>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</si>
  <si>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</si>
  <si>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</si>
  <si>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</si>
  <si>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</si>
  <si>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</si>
  <si>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</si>
  <si>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</si>
  <si>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</si>
  <si>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</si>
  <si>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</si>
  <si>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</si>
  <si>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</si>
  <si>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</si>
  <si>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</si>
  <si>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</si>
  <si>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</si>
  <si>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</si>
  <si>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</si>
  <si>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</si>
  <si>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</si>
  <si>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</si>
  <si>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</si>
  <si>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</si>
  <si>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</si>
  <si>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</si>
  <si>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</si>
  <si>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</si>
  <si>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</si>
  <si>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</si>
  <si>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</si>
  <si>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</si>
  <si>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</si>
  <si>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</si>
  <si>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</si>
  <si>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</si>
  <si>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</si>
  <si>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</si>
  <si>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</si>
  <si>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</si>
  <si>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</si>
  <si>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</si>
  <si>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</si>
  <si>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</si>
  <si>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</si>
  <si>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</si>
  <si>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</si>
  <si>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</si>
  <si>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</si>
  <si>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</si>
  <si>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</si>
  <si>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</si>
  <si>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</si>
  <si>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</si>
  <si>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</si>
  <si>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</si>
  <si>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</si>
  <si>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</si>
  <si>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</si>
  <si>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</si>
  <si>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</si>
  <si>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</si>
  <si>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</si>
  <si>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</si>
  <si>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</si>
  <si>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</si>
  <si>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</si>
  <si>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</si>
  <si>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</si>
  <si>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</si>
  <si>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</si>
  <si>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</si>
  <si>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</si>
  <si>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</si>
  <si>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</si>
  <si>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</si>
  <si>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</si>
  <si>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</si>
  <si>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</si>
  <si>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</si>
  <si>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</si>
  <si>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</si>
  <si>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</si>
  <si>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</si>
  <si>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</si>
  <si>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</si>
  <si>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</si>
  <si>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</si>
  <si>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</si>
  <si>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</si>
  <si>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</si>
  <si>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</si>
  <si>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</si>
  <si>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</si>
  <si>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</si>
  <si>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</si>
  <si>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</si>
  <si>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</si>
  <si>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</si>
  <si>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</si>
  <si>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</si>
  <si>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</si>
  <si>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</si>
  <si>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</si>
  <si>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</si>
  <si>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</si>
  <si>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</si>
  <si>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</si>
  <si>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</si>
  <si>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</si>
  <si>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</si>
  <si>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</si>
  <si>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</si>
  <si>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</si>
  <si>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</si>
  <si>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</si>
  <si>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</si>
  <si>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</si>
  <si>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</si>
  <si>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</si>
  <si>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</si>
  <si>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</si>
  <si>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</si>
  <si>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</si>
  <si>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</si>
  <si>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</si>
  <si>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</si>
  <si>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</si>
  <si>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</si>
  <si>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</si>
  <si>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</si>
  <si>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</si>
  <si>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</si>
  <si>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</si>
  <si>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</si>
  <si>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</si>
  <si>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</si>
  <si>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</si>
  <si>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</si>
  <si>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</si>
  <si>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</si>
  <si>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</si>
  <si>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</si>
  <si>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</si>
  <si>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</si>
  <si>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</si>
  <si>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</si>
  <si>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</si>
  <si>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</si>
  <si>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</si>
  <si>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</si>
  <si>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</si>
  <si>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</si>
  <si>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</si>
  <si>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</si>
  <si>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</si>
  <si>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</si>
  <si>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</si>
  <si>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</si>
  <si>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</si>
  <si>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</si>
  <si>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</si>
  <si>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</si>
  <si>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</si>
  <si>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</si>
  <si>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</si>
  <si>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</si>
  <si>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</si>
  <si>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</si>
  <si>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</si>
  <si>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</si>
  <si>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</si>
  <si>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</si>
  <si>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</si>
  <si>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</si>
  <si>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</si>
  <si>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</si>
  <si>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</si>
  <si>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</si>
  <si>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</si>
  <si>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</si>
  <si>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</si>
  <si>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</si>
  <si>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</si>
  <si>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</si>
  <si>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</si>
  <si>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</si>
  <si>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</si>
  <si>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</si>
  <si>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</si>
  <si>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</si>
  <si>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</si>
  <si>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</si>
  <si>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</si>
  <si>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</si>
  <si>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</si>
  <si>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</si>
  <si>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</si>
  <si>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</si>
  <si>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</si>
  <si>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</si>
  <si>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</si>
  <si>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</si>
  <si>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</si>
  <si>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</si>
  <si>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</si>
  <si>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</si>
  <si>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</si>
  <si>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</si>
  <si>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</si>
  <si>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</si>
  <si>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</si>
  <si>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</si>
  <si>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</si>
  <si>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</si>
  <si>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</si>
  <si>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</si>
  <si>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</si>
  <si>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</si>
  <si>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</si>
  <si>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</si>
  <si>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</si>
  <si>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</si>
  <si>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</si>
  <si>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</si>
  <si>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</si>
  <si>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</si>
  <si>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</si>
  <si>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</si>
  <si>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</si>
  <si>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</si>
  <si>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</si>
  <si>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</si>
  <si>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</si>
  <si>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</si>
  <si>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</si>
  <si>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</si>
  <si>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</si>
  <si>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</si>
  <si>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</si>
  <si>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</si>
  <si>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</si>
  <si>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</si>
  <si>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</si>
  <si>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</si>
  <si>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</si>
  <si>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</si>
  <si>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</si>
  <si>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</si>
  <si>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</si>
  <si>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</si>
  <si>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</si>
  <si>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</si>
  <si>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</si>
  <si>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</si>
  <si>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</si>
  <si>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</si>
  <si>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</si>
  <si>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</si>
  <si>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</si>
  <si>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</si>
  <si>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</si>
  <si>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</si>
  <si>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</si>
  <si>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</si>
  <si>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</si>
  <si>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</si>
  <si>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</si>
  <si>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</si>
  <si>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</si>
  <si>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</si>
  <si>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</si>
  <si>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</si>
  <si>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</si>
  <si>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</si>
  <si>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</si>
  <si>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</si>
  <si>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</si>
  <si>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</si>
  <si>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</si>
  <si>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</si>
  <si>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</si>
  <si>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</si>
  <si>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</si>
  <si>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</si>
  <si>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</si>
  <si>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</si>
  <si>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</si>
  <si>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</si>
  <si>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</si>
  <si>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</si>
  <si>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</si>
  <si>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</si>
  <si>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</si>
  <si>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</si>
  <si>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</si>
  <si>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</si>
  <si>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</si>
  <si>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</si>
  <si>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</si>
  <si>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</si>
  <si>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</si>
  <si>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</si>
  <si>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</si>
  <si>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</si>
  <si>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</si>
  <si>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</si>
  <si>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</si>
  <si>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</si>
  <si>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</si>
  <si>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</si>
  <si>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</si>
  <si>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</si>
  <si>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</si>
  <si>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</si>
  <si>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</si>
  <si>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</si>
  <si>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</si>
  <si>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</si>
  <si>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</si>
  <si>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</si>
  <si>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</si>
  <si>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</si>
  <si>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</si>
  <si>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</si>
  <si>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</si>
  <si>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</si>
  <si>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</si>
  <si>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</si>
  <si>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</si>
  <si>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</si>
  <si>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</si>
  <si>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</si>
  <si>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</si>
  <si>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</si>
  <si>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</si>
  <si>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</si>
  <si>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</si>
  <si>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</si>
  <si>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</si>
  <si>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</si>
  <si>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</si>
  <si>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</si>
  <si>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</si>
  <si>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</si>
  <si>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</si>
  <si>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</si>
  <si>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</si>
  <si>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</si>
  <si>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</si>
  <si>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</si>
  <si>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</si>
  <si>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</si>
  <si>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</si>
  <si>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</si>
  <si>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</si>
  <si>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</si>
  <si>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</si>
  <si>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</si>
  <si>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</si>
  <si>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</si>
  <si>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</si>
  <si>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</si>
  <si>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</si>
  <si>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</si>
  <si>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</si>
  <si>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</si>
  <si>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</si>
  <si>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</si>
  <si>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</si>
  <si>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</si>
  <si>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</si>
  <si>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</si>
  <si>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</si>
  <si>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</si>
  <si>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</si>
  <si>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</si>
  <si>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</si>
  <si>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</si>
  <si>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</si>
  <si>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</si>
  <si>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</si>
  <si>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</si>
  <si>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</si>
  <si>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</si>
  <si>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</si>
  <si>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</si>
  <si>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</si>
  <si>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</si>
  <si>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</si>
  <si>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</si>
  <si>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</si>
  <si>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</si>
  <si>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</si>
  <si>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</si>
  <si>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</si>
  <si>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</si>
  <si>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</si>
  <si>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</si>
  <si>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</si>
  <si>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</si>
  <si>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</si>
  <si>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</si>
  <si>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</si>
  <si>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</si>
  <si>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</si>
  <si>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</si>
  <si>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</si>
  <si>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</si>
  <si>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</si>
  <si>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</si>
  <si>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</si>
  <si>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</si>
  <si>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</si>
  <si>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</si>
  <si>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</si>
  <si>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</si>
  <si>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</si>
  <si>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</si>
  <si>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</si>
  <si>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</si>
  <si>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</si>
  <si>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</si>
  <si>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</si>
  <si>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</si>
  <si>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</si>
  <si>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</si>
  <si>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</si>
  <si>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</si>
  <si>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</si>
  <si>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</si>
  <si>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</si>
  <si>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</si>
  <si>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</si>
  <si>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</si>
  <si>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</si>
  <si>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</si>
  <si>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</si>
  <si>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</si>
  <si>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</si>
  <si>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</si>
  <si>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</si>
  <si>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</si>
  <si>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</si>
  <si>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</si>
  <si>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</si>
  <si>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</si>
  <si>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</si>
  <si>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</si>
  <si>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</si>
  <si>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</si>
  <si>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</si>
  <si>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</si>
  <si>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</si>
  <si>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</si>
  <si>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</si>
  <si>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</si>
  <si>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</si>
  <si>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</si>
  <si>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</si>
  <si>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</si>
  <si>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</si>
  <si>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</si>
  <si>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</si>
  <si>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</si>
  <si>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</si>
  <si>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</si>
  <si>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</si>
  <si>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</si>
  <si>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</si>
  <si>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</si>
  <si>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</si>
  <si>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</si>
  <si>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</si>
  <si>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</si>
  <si>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</si>
  <si>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</si>
  <si>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</si>
  <si>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</si>
  <si>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</si>
  <si>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</si>
  <si>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</si>
  <si>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</si>
  <si>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</si>
  <si>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</si>
  <si>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</si>
  <si>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</si>
  <si>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</si>
  <si>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</si>
  <si>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</si>
  <si>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</si>
  <si>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</si>
  <si>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</si>
  <si>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</si>
  <si>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</si>
  <si>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</si>
  <si>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</si>
  <si>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</si>
  <si>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</si>
  <si>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</si>
  <si>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</si>
  <si>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</si>
  <si>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</si>
  <si>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</si>
  <si>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</si>
  <si>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</si>
  <si>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</si>
  <si>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</si>
  <si>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</si>
  <si>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</si>
  <si>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</si>
  <si>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</si>
  <si>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</si>
  <si>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</si>
  <si>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</si>
  <si>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</si>
  <si>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</si>
  <si>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</si>
  <si>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</si>
  <si>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</si>
  <si>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</si>
  <si>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</si>
  <si>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</si>
  <si>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</si>
  <si>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</si>
  <si>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</si>
  <si>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</si>
  <si>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</si>
  <si>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</si>
  <si>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</si>
  <si>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</si>
  <si>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</si>
  <si>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</si>
  <si>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</si>
  <si>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</si>
  <si>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</si>
  <si>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</si>
  <si>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</si>
  <si>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</si>
  <si>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</si>
  <si>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</si>
  <si>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</si>
  <si>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</si>
  <si>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</si>
  <si>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</si>
  <si>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</si>
  <si>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</si>
  <si>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</si>
  <si>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</si>
  <si>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</si>
  <si>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</si>
  <si>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</si>
  <si>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</si>
  <si>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</si>
  <si>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</si>
  <si>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</si>
  <si>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</si>
  <si>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</si>
  <si>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</si>
  <si>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</si>
  <si>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</si>
  <si>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</si>
  <si>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</si>
  <si>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</si>
  <si>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</si>
  <si>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</si>
  <si>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</si>
  <si>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</si>
  <si>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</si>
  <si>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</si>
  <si>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</si>
  <si>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</si>
  <si>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</si>
  <si>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</si>
  <si>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</si>
  <si>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</si>
  <si>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</si>
  <si>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</si>
  <si>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</si>
  <si>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</si>
  <si>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</si>
  <si>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</si>
  <si>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</si>
  <si>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</si>
  <si>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</si>
  <si>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</si>
  <si>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</si>
  <si>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</si>
  <si>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</si>
  <si>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</si>
  <si>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</si>
  <si>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</si>
  <si>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</si>
  <si>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</si>
  <si>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</si>
  <si>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</si>
  <si>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</si>
  <si>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</si>
  <si>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</si>
  <si>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</si>
  <si>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</si>
  <si>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</si>
  <si>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</si>
  <si>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</si>
  <si>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</si>
  <si>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</si>
  <si>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</si>
  <si>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</si>
  <si>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</si>
  <si>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</si>
  <si>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</si>
  <si>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</si>
  <si>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</si>
  <si>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</si>
  <si>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</si>
  <si>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</si>
  <si>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</si>
  <si>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</si>
  <si>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</si>
  <si>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</si>
  <si>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</si>
  <si>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</si>
  <si>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</si>
  <si>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</si>
  <si>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</si>
  <si>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</si>
  <si>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</si>
  <si>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</si>
  <si>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</si>
  <si>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</si>
  <si>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</si>
  <si>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</si>
  <si>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</si>
  <si>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</si>
  <si>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</si>
  <si>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</si>
  <si>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</si>
  <si>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</si>
  <si>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</si>
  <si>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</si>
  <si>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</si>
  <si>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</si>
  <si>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</si>
  <si>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</si>
  <si>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</si>
  <si>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</si>
  <si>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</si>
  <si>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</si>
  <si>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</si>
  <si>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</si>
  <si>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</si>
  <si>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</si>
  <si>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</si>
  <si>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</si>
  <si>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</si>
  <si>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</si>
  <si>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</si>
  <si>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</si>
  <si>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</si>
  <si>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</si>
  <si>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</si>
  <si>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</si>
  <si>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</si>
  <si>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</si>
  <si>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</si>
  <si>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</si>
  <si>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</si>
  <si>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</si>
  <si>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</si>
  <si>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</si>
  <si>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</si>
  <si>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</si>
  <si>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</si>
  <si>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</si>
  <si>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</si>
  <si>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</si>
  <si>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</si>
  <si>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</si>
  <si>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</si>
  <si>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</si>
  <si>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</si>
  <si>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</si>
  <si>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</si>
  <si>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</si>
  <si>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</si>
  <si>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</si>
  <si>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</si>
  <si>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</si>
  <si>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</si>
  <si>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</si>
  <si>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</si>
  <si>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</si>
  <si>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</si>
  <si>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</si>
  <si>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</si>
  <si>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</si>
  <si>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</si>
  <si>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</si>
  <si>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</si>
  <si>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</si>
  <si>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</si>
  <si>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</si>
  <si>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</si>
  <si>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</si>
  <si>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</si>
  <si>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</si>
  <si>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</si>
  <si>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</si>
  <si>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</si>
  <si>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</si>
  <si>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</si>
  <si>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</si>
  <si>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</si>
  <si>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</si>
  <si>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</si>
  <si>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</si>
  <si>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</si>
  <si>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</si>
  <si>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</si>
  <si>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</si>
  <si>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</si>
  <si>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</si>
  <si>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</si>
  <si>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</si>
  <si>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</si>
  <si>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</si>
  <si>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</si>
  <si>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</si>
  <si>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</si>
  <si>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</si>
  <si>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</si>
  <si>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</si>
  <si>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</si>
  <si>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</si>
  <si>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</si>
  <si>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</si>
  <si>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</si>
  <si>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</si>
  <si>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</si>
  <si>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</si>
  <si>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</si>
  <si>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</si>
  <si>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</si>
  <si>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</si>
  <si>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</si>
  <si>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</si>
  <si>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</si>
  <si>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</si>
  <si>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</si>
  <si>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</si>
  <si>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</si>
  <si>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</si>
  <si>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</si>
  <si>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</si>
  <si>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</si>
  <si>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</si>
  <si>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</si>
  <si>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</si>
  <si>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</si>
  <si>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</si>
  <si>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</si>
  <si>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</si>
  <si>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</si>
  <si>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</si>
  <si>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</si>
  <si>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</si>
  <si>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</si>
  <si>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</si>
  <si>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</si>
  <si>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</si>
  <si>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</si>
  <si>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</si>
  <si>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</si>
  <si>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</si>
  <si>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</si>
  <si>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</si>
  <si>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</si>
  <si>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</si>
  <si>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</si>
  <si>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</si>
  <si>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</si>
  <si>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</si>
  <si>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</si>
  <si>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</si>
  <si>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</si>
  <si>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</si>
  <si>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</si>
  <si>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</si>
  <si>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</si>
  <si>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</si>
  <si>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</si>
  <si>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</si>
  <si>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</si>
  <si>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</si>
  <si>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</si>
  <si>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</si>
  <si>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</si>
  <si>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</si>
  <si>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</si>
  <si>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</si>
  <si>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</si>
  <si>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</si>
  <si>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</si>
  <si>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</si>
  <si>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</si>
  <si>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</si>
  <si>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</si>
  <si>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</si>
  <si>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</si>
  <si>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</si>
  <si>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</si>
  <si>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</si>
  <si>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</si>
  <si>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</si>
  <si>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</si>
  <si>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</si>
  <si>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</si>
  <si>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</si>
  <si>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</si>
  <si>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</si>
  <si>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</si>
  <si>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</si>
  <si>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</si>
  <si>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</si>
  <si>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</si>
  <si>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</si>
  <si>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</si>
  <si>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</si>
  <si>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</si>
  <si>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</si>
  <si>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</si>
  <si>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</si>
  <si>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</si>
  <si>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</si>
  <si>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</si>
  <si>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</si>
  <si>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</si>
  <si>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</si>
  <si>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</si>
  <si>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</si>
  <si>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</si>
  <si>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</si>
  <si>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</si>
  <si>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</si>
  <si>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</si>
  <si>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</si>
  <si>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</si>
  <si>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</si>
  <si>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</si>
  <si>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</si>
  <si>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</si>
  <si>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</si>
  <si>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</si>
  <si>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</si>
  <si>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</si>
  <si>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</si>
  <si>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</si>
  <si>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</si>
  <si>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</si>
  <si>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</si>
  <si>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</si>
  <si>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</si>
  <si>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</si>
  <si>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</si>
  <si>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</si>
  <si>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</si>
  <si>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</si>
  <si>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</si>
  <si>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</si>
  <si>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</si>
  <si>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</si>
  <si>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</si>
  <si>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</si>
  <si>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</si>
  <si>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</si>
  <si>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</si>
  <si>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</si>
  <si>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</si>
  <si>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</si>
  <si>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</si>
  <si>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</si>
  <si>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</si>
  <si>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</si>
  <si>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</si>
  <si>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</si>
  <si>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</si>
  <si>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</si>
  <si>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</si>
  <si>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</si>
  <si>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</si>
  <si>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</si>
  <si>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</si>
  <si>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</si>
  <si>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</si>
  <si>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</si>
  <si>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</si>
  <si>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</si>
  <si>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</si>
  <si>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</si>
  <si>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</si>
  <si>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</si>
  <si>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</si>
  <si>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</si>
  <si>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</si>
  <si>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</si>
  <si>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</si>
  <si>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</si>
  <si>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</si>
  <si>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</si>
  <si>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</si>
  <si>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</si>
  <si>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</si>
  <si>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</si>
  <si>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</si>
  <si>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</si>
  <si>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</si>
  <si>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</si>
  <si>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</si>
  <si>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</si>
  <si>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</si>
  <si>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</si>
  <si>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</si>
  <si>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</si>
  <si>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</si>
  <si>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</si>
  <si>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</si>
  <si>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</si>
  <si>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</si>
  <si>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</si>
  <si>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</si>
  <si>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</si>
  <si>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</si>
  <si>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</si>
  <si>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</si>
  <si>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</si>
  <si>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</si>
  <si>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</si>
  <si>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</si>
  <si>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</si>
  <si>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</si>
  <si>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</si>
  <si>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</si>
  <si>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</si>
  <si>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</si>
  <si>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</si>
  <si>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</si>
  <si>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</si>
  <si>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</si>
  <si>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</si>
  <si>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</si>
  <si>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</si>
  <si>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</si>
  <si>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</si>
  <si>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</si>
  <si>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</si>
  <si>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</si>
  <si>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</si>
  <si>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</si>
  <si>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</si>
  <si>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</si>
  <si>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</si>
  <si>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</si>
  <si>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</si>
  <si>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</si>
  <si>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</si>
  <si>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</si>
  <si>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</si>
  <si>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</si>
  <si>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</si>
  <si>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</si>
  <si>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</si>
  <si>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</si>
  <si>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</si>
  <si>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</si>
  <si>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</si>
  <si>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</si>
  <si>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</si>
  <si>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</si>
  <si>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</si>
  <si>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</si>
  <si>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</si>
  <si>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</si>
  <si>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</si>
  <si>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</si>
  <si>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</si>
  <si>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</si>
  <si>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</si>
  <si>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</si>
  <si>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</si>
  <si>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</si>
  <si>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</si>
  <si>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</si>
  <si>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</si>
  <si>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</si>
  <si>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</si>
  <si>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</si>
  <si>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</si>
  <si>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</si>
  <si>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</si>
  <si>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</si>
  <si>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</si>
  <si>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</si>
  <si>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</si>
  <si>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</si>
  <si>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</si>
  <si>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</si>
  <si>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</si>
  <si>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</si>
  <si>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</si>
  <si>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</si>
  <si>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</si>
  <si>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</si>
  <si>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</si>
  <si>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</si>
  <si>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</si>
  <si>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</si>
  <si>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</si>
  <si>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</si>
  <si>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</si>
  <si>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</si>
  <si>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</si>
  <si>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</si>
  <si>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</si>
  <si>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</si>
  <si>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</si>
  <si>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</si>
  <si>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</si>
  <si>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</si>
  <si>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</si>
  <si>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</si>
  <si>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</si>
  <si>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</si>
  <si>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</si>
  <si>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</si>
  <si>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</si>
  <si>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</si>
  <si>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</si>
  <si>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</si>
  <si>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</si>
  <si>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</si>
  <si>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</si>
  <si>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</si>
  <si>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</si>
  <si>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</si>
  <si>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</si>
  <si>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</si>
  <si>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</si>
  <si>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</si>
  <si>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</si>
  <si>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</si>
  <si>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</si>
  <si>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</si>
  <si>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</si>
  <si>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</si>
  <si>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</si>
  <si>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</si>
  <si>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</si>
  <si>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</si>
  <si>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</si>
  <si>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</si>
  <si>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</si>
  <si>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</si>
  <si>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</si>
  <si>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</si>
  <si>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</si>
  <si>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</si>
  <si>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</si>
  <si>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</si>
  <si>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</si>
  <si>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</si>
  <si>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</si>
  <si>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</si>
  <si>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</si>
  <si>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</si>
  <si>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</si>
  <si>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</si>
  <si>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</si>
  <si>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</si>
  <si>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</si>
  <si>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</si>
  <si>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</si>
  <si>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</si>
  <si>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</si>
  <si>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</si>
  <si>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</si>
  <si>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</si>
  <si>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</si>
  <si>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</si>
  <si>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</si>
  <si>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</si>
  <si>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</si>
  <si>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</si>
  <si>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</si>
  <si>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</si>
  <si>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</si>
  <si>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</si>
  <si>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</si>
  <si>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</si>
  <si>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</si>
  <si>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</si>
  <si>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</si>
  <si>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</si>
  <si>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</si>
  <si>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</si>
  <si>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</si>
  <si>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</si>
  <si>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</si>
  <si>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</si>
  <si>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</si>
  <si>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</si>
  <si>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</si>
  <si>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</si>
  <si>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</si>
  <si>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</si>
  <si>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</si>
  <si>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</si>
  <si>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</si>
  <si>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</si>
  <si>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</si>
  <si>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</si>
  <si>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</si>
  <si>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</si>
  <si>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</si>
  <si>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</si>
  <si>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</si>
  <si>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</si>
  <si>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</si>
  <si>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</si>
  <si>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</si>
  <si>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</si>
  <si>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</si>
  <si>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</si>
  <si>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</si>
  <si>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</si>
  <si>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</si>
  <si>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</si>
  <si>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</si>
  <si>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</si>
  <si>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</si>
  <si>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</si>
  <si>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</si>
  <si>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</si>
  <si>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</si>
  <si>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</si>
  <si>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</si>
  <si>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</si>
  <si>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</si>
  <si>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</si>
  <si>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</si>
  <si>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</si>
  <si>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</si>
  <si>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</si>
  <si>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</si>
  <si>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</si>
  <si>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</si>
  <si>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</si>
  <si>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</si>
  <si>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</si>
  <si>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</si>
  <si>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</si>
  <si>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</si>
  <si>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</si>
  <si>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</si>
  <si>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</si>
  <si>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</si>
  <si>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</si>
  <si>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</si>
  <si>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</si>
  <si>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</si>
  <si>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</si>
  <si>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</si>
  <si>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</si>
  <si>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</si>
  <si>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</si>
  <si>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</si>
  <si>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</si>
  <si>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</si>
  <si>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</si>
  <si>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</si>
  <si>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</si>
  <si>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</si>
  <si>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</si>
  <si>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</si>
  <si>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</si>
  <si>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</si>
  <si>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</si>
  <si>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</si>
  <si>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</si>
  <si>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</si>
  <si>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</si>
  <si>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</si>
  <si>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</si>
  <si>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</si>
  <si>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</si>
  <si>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</si>
  <si>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</si>
  <si>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</si>
  <si>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</si>
  <si>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</si>
  <si>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</si>
  <si>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</si>
  <si>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</si>
  <si>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</si>
  <si>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</si>
  <si>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</si>
  <si>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</si>
  <si>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</si>
  <si>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</si>
  <si>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</si>
  <si>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</si>
  <si>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</si>
  <si>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</si>
  <si>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</si>
  <si>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</si>
  <si>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</si>
  <si>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</si>
  <si>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</si>
  <si>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</si>
  <si>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</si>
  <si>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</si>
  <si>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</si>
  <si>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</si>
  <si>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</si>
  <si>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</si>
  <si>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</si>
  <si>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</si>
  <si>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</si>
  <si>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</si>
  <si>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</si>
  <si>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</si>
  <si>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</si>
  <si>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</si>
  <si>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</si>
  <si>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</si>
  <si>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</si>
  <si>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</si>
  <si>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</si>
  <si>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</si>
  <si>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</si>
  <si>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</si>
  <si>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</si>
  <si>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</si>
  <si>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</si>
  <si>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</si>
  <si>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</si>
  <si>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</si>
  <si>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</si>
  <si>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</si>
  <si>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</si>
  <si>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</si>
  <si>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</si>
  <si>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</si>
  <si>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</si>
  <si>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</si>
  <si>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</si>
  <si>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</si>
  <si>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</si>
  <si>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</si>
  <si>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</si>
  <si>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</si>
  <si>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</si>
  <si>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</si>
  <si>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</si>
  <si>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</si>
  <si>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</si>
  <si>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</si>
  <si>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</si>
  <si>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</si>
  <si>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</si>
  <si>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</si>
  <si>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</si>
  <si>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</si>
  <si>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</si>
  <si>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</si>
  <si>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</si>
  <si>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</si>
  <si>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</si>
  <si>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</si>
  <si>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</si>
  <si>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</si>
  <si>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</si>
  <si>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</si>
  <si>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</si>
  <si>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</si>
  <si>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</si>
  <si>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</si>
  <si>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</si>
  <si>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</si>
  <si>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</si>
  <si>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</si>
  <si>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</si>
  <si>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</si>
  <si>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</si>
  <si>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</si>
  <si>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</si>
  <si>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</si>
  <si>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</si>
  <si>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</si>
  <si>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</si>
  <si>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</si>
  <si>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</si>
  <si>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</si>
  <si>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</si>
  <si>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</si>
  <si>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</si>
  <si>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</si>
  <si>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</si>
  <si>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</si>
  <si>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</si>
  <si>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</si>
  <si>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</si>
  <si>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</si>
  <si>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</si>
  <si>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</si>
  <si>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</si>
  <si>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</si>
  <si>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</si>
  <si>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</si>
  <si>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</si>
  <si>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</si>
  <si>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</si>
  <si>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</si>
  <si>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</si>
  <si>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</si>
  <si>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</si>
  <si>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</si>
  <si>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</si>
  <si>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</si>
  <si>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</si>
  <si>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</si>
  <si>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</si>
  <si>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</si>
  <si>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</si>
  <si>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</si>
  <si>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</si>
  <si>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</si>
  <si>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</si>
  <si>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</si>
  <si>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</si>
  <si>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</si>
  <si>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</si>
  <si>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</si>
  <si>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</si>
  <si>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</si>
  <si>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</si>
  <si>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</si>
  <si>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</si>
  <si>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</si>
  <si>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</si>
  <si>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</si>
  <si>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</si>
  <si>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</si>
  <si>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</si>
  <si>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</si>
  <si>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</si>
  <si>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</si>
  <si>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</si>
  <si>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</si>
  <si>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</si>
  <si>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</si>
  <si>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</si>
  <si>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</si>
  <si>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</si>
  <si>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</si>
  <si>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</si>
  <si>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</si>
  <si>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</si>
  <si>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</si>
  <si>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</si>
  <si>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</si>
  <si>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</si>
  <si>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</si>
  <si>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</si>
  <si>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</si>
  <si>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</si>
  <si>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</si>
  <si>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</si>
  <si>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</si>
  <si>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</si>
  <si>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</si>
  <si>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</si>
  <si>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</si>
  <si>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</si>
  <si>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</si>
  <si>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</si>
  <si>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</si>
  <si>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</si>
  <si>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</si>
  <si>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</si>
  <si>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</si>
  <si>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</si>
  <si>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</si>
  <si>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</si>
  <si>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</si>
  <si>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</si>
  <si>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</si>
  <si>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</si>
  <si>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</si>
  <si>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</si>
  <si>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</si>
  <si>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</si>
  <si>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</si>
  <si>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</si>
  <si>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</si>
  <si>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</si>
  <si>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</si>
  <si>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</si>
  <si>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</si>
  <si>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</si>
  <si>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</si>
  <si>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</si>
  <si>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</si>
  <si>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</si>
  <si>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</si>
  <si>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</si>
  <si>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</si>
  <si>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</si>
  <si>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</si>
  <si>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</si>
  <si>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</si>
  <si>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</si>
  <si>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</si>
  <si>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</si>
  <si>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</si>
  <si>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</si>
  <si>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</si>
  <si>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</si>
  <si>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</si>
  <si>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</si>
  <si>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</si>
  <si>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</si>
  <si>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</si>
  <si>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</si>
  <si>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</si>
  <si>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</si>
  <si>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</si>
  <si>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</si>
  <si>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</si>
  <si>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</si>
  <si>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</si>
  <si>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</si>
  <si>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</si>
  <si>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</si>
  <si>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</si>
  <si>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</si>
  <si>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</si>
  <si>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</si>
  <si>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</si>
  <si>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</si>
  <si>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</si>
  <si>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</si>
  <si>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</si>
  <si>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</si>
  <si>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</si>
  <si>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</si>
  <si>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</si>
  <si>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</si>
  <si>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</si>
  <si>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</si>
  <si>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</si>
  <si>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</si>
  <si>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</si>
  <si>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</si>
  <si>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</si>
  <si>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</si>
  <si>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</si>
  <si>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</si>
  <si>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</si>
  <si>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</si>
  <si>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</si>
  <si>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</si>
  <si>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</si>
  <si>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</si>
  <si>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</si>
  <si>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</si>
  <si>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</si>
  <si>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</si>
  <si>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</si>
  <si>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</si>
  <si>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</si>
  <si>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</si>
  <si>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</si>
  <si>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</si>
  <si>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</si>
  <si>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</si>
  <si>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</si>
  <si>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</si>
  <si>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</si>
  <si>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</si>
  <si>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</si>
  <si>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</si>
  <si>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</si>
  <si>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</si>
  <si>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</si>
  <si>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</si>
  <si>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</si>
  <si>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</si>
  <si>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</si>
  <si>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</si>
  <si>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</si>
  <si>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</si>
  <si>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</si>
  <si>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</si>
  <si>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</si>
  <si>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</si>
  <si>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</si>
  <si>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</si>
  <si>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</si>
  <si>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</si>
  <si>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</si>
  <si>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</si>
  <si>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</si>
  <si>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</si>
  <si>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</si>
  <si>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</si>
  <si>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</si>
  <si>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</si>
  <si>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</si>
  <si>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</si>
  <si>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</si>
  <si>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</si>
  <si>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</si>
  <si>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</si>
  <si>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</si>
  <si>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</si>
  <si>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</si>
  <si>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</si>
  <si>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</si>
  <si>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</si>
  <si>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</si>
  <si>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</si>
  <si>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</si>
  <si>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</si>
  <si>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</si>
  <si>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</si>
  <si>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</si>
  <si>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</si>
  <si>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</si>
  <si>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</si>
  <si>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</si>
  <si>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</si>
  <si>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</si>
  <si>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</si>
  <si>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</si>
  <si>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</si>
  <si>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</si>
  <si>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</si>
  <si>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</si>
  <si>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</si>
  <si>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</si>
  <si>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</si>
  <si>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</si>
  <si>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</si>
  <si>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</si>
  <si>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</si>
  <si>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</si>
  <si>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</si>
  <si>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</si>
  <si>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</si>
  <si>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</si>
  <si>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</si>
  <si>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</si>
  <si>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</si>
  <si>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</si>
  <si>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</si>
  <si>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</si>
  <si>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</si>
  <si>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</si>
  <si>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</si>
  <si>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</si>
  <si>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</si>
  <si>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</si>
  <si>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</si>
  <si>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</si>
  <si>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</si>
  <si>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</si>
  <si>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</si>
  <si>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</si>
  <si>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</si>
  <si>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</si>
  <si>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</si>
  <si>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</si>
  <si>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</si>
  <si>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</si>
  <si>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</si>
  <si>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</si>
  <si>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</si>
  <si>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</si>
  <si>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</si>
  <si>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</si>
  <si>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</si>
  <si>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</si>
  <si>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</si>
  <si>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</si>
  <si>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</si>
  <si>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</si>
  <si>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</si>
  <si>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</si>
  <si>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</si>
  <si>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</si>
  <si>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</si>
  <si>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</si>
  <si>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</si>
  <si>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</si>
  <si>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</si>
  <si>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</si>
  <si>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</si>
  <si>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</si>
  <si>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</si>
  <si>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</si>
  <si>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</si>
  <si>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</si>
  <si>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</si>
  <si>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</si>
  <si>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</si>
  <si>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</si>
  <si>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</si>
  <si>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</si>
  <si>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</si>
  <si>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</si>
  <si>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</si>
  <si>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</si>
  <si>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</si>
  <si>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</si>
  <si>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</si>
  <si>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</si>
  <si>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</si>
  <si>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</si>
  <si>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</si>
  <si>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</si>
  <si>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</si>
  <si>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</si>
  <si>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</si>
  <si>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</si>
  <si>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</si>
  <si>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</si>
  <si>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</si>
  <si>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</si>
  <si>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</si>
  <si>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</si>
  <si>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</si>
  <si>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</si>
  <si>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</si>
  <si>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</si>
  <si>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</si>
  <si>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</si>
  <si>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</si>
  <si>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</si>
  <si>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</si>
  <si>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</si>
  <si>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</si>
  <si>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</si>
  <si>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</si>
  <si>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</si>
  <si>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</si>
  <si>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</si>
  <si>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</si>
  <si>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</si>
  <si>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</si>
  <si>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</si>
  <si>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</si>
  <si>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</si>
  <si>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</si>
  <si>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</si>
  <si>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</si>
  <si>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</si>
  <si>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</si>
  <si>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</si>
  <si>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</si>
  <si>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</si>
  <si>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</si>
  <si>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</si>
  <si>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</si>
  <si>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</si>
  <si>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</si>
  <si>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</si>
  <si>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</si>
  <si>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</si>
  <si>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</si>
  <si>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</si>
  <si>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</si>
  <si>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</si>
  <si>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</si>
  <si>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</si>
  <si>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</si>
  <si>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</si>
  <si>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</si>
  <si>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</si>
  <si>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</si>
  <si>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</si>
  <si>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</si>
  <si>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</si>
  <si>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</si>
  <si>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</si>
  <si>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</si>
  <si>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</si>
  <si>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</si>
  <si>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</si>
  <si>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</si>
  <si>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</si>
  <si>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</si>
  <si>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</si>
  <si>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</si>
  <si>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</si>
  <si>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</si>
  <si>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</si>
  <si>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</si>
  <si>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</si>
  <si>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</si>
  <si>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</si>
  <si>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</si>
  <si>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</si>
  <si>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</si>
  <si>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</si>
  <si>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</si>
  <si>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</si>
  <si>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</si>
  <si>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</si>
  <si>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</si>
  <si>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</si>
  <si>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</si>
  <si>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</si>
  <si>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</si>
  <si>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</si>
  <si>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</si>
  <si>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</si>
  <si>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</si>
  <si>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</si>
  <si>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</si>
  <si>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</si>
  <si>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</si>
  <si>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</si>
  <si>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</si>
  <si>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</si>
  <si>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</si>
  <si>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</si>
  <si>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</si>
  <si>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</si>
  <si>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</si>
  <si>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</si>
  <si>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</si>
  <si>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</si>
  <si>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</si>
  <si>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</si>
  <si>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</si>
  <si>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</si>
  <si>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</si>
  <si>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</si>
  <si>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</si>
  <si>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</si>
  <si>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</si>
  <si>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</si>
  <si>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</si>
  <si>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</si>
  <si>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</si>
  <si>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</si>
  <si>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</si>
  <si>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</si>
  <si>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</si>
  <si>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</si>
  <si>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</si>
  <si>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</si>
  <si>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</si>
  <si>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</si>
  <si>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</si>
  <si>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</si>
  <si>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</si>
  <si>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</si>
  <si>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</si>
  <si>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</si>
  <si>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</si>
  <si>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</si>
  <si>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</si>
  <si>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</si>
  <si>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</si>
  <si>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</si>
  <si>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</si>
  <si>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</si>
  <si>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</si>
  <si>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</si>
  <si>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</si>
  <si>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</si>
  <si>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</si>
  <si>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</si>
  <si>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</si>
  <si>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</si>
  <si>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</si>
  <si>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</si>
  <si>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</si>
  <si>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</si>
  <si>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</si>
  <si>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</si>
  <si>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</si>
  <si>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</si>
  <si>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</si>
  <si>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</si>
  <si>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</si>
  <si>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</si>
  <si>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</si>
  <si>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</si>
  <si>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</si>
  <si>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</si>
  <si>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</si>
  <si>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</si>
  <si>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</si>
  <si>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</si>
  <si>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</si>
  <si>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</si>
  <si>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</si>
  <si>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</si>
  <si>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</si>
  <si>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</si>
  <si>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</si>
  <si>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</si>
  <si>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</si>
  <si>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</si>
  <si>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</si>
  <si>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</si>
  <si>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</si>
  <si>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</si>
  <si>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</si>
  <si>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</si>
  <si>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</si>
  <si>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</si>
  <si>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</si>
  <si>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</si>
  <si>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</si>
  <si>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</si>
  <si>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</si>
  <si>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</si>
  <si>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</si>
  <si>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</si>
  <si>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</si>
  <si>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</si>
  <si>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</si>
  <si>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</si>
  <si>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</si>
  <si>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</si>
  <si>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</si>
  <si>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</si>
  <si>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</si>
  <si>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</si>
  <si>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</si>
  <si>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</si>
  <si>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</si>
  <si>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</si>
  <si>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</si>
  <si>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</si>
  <si>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</si>
  <si>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</si>
  <si>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</si>
  <si>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</si>
  <si>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</si>
  <si>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</si>
  <si>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</si>
  <si>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</si>
  <si>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</si>
  <si>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</si>
  <si>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</si>
  <si>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</si>
  <si>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</si>
  <si>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</si>
  <si>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</si>
  <si>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</si>
  <si>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</si>
  <si>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</si>
  <si>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</si>
  <si>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</si>
  <si>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</si>
  <si>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</si>
  <si>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</si>
  <si>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</si>
  <si>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</si>
  <si>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</si>
  <si>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</si>
  <si>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</si>
  <si>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</si>
  <si>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</si>
  <si>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</si>
  <si>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</si>
  <si>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</si>
  <si>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</si>
  <si>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</si>
  <si>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</si>
  <si>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</si>
  <si>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</si>
  <si>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</si>
  <si>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</si>
  <si>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</si>
  <si>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</si>
  <si>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</si>
  <si>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</si>
  <si>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</si>
  <si>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</si>
  <si>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</si>
  <si>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</si>
  <si>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</si>
  <si>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</si>
  <si>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</si>
  <si>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</si>
  <si>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</si>
  <si>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</si>
  <si>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</si>
  <si>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</si>
  <si>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</si>
  <si>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</si>
  <si>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</si>
  <si>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</si>
  <si>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</si>
  <si>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</si>
  <si>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</si>
  <si>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</si>
  <si>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</si>
  <si>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</si>
  <si>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</si>
  <si>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</si>
  <si>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</si>
  <si>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</si>
  <si>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</si>
  <si>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</si>
  <si>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</si>
  <si>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</si>
  <si>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</si>
  <si>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</si>
  <si>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</si>
  <si>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</si>
  <si>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</si>
  <si>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</si>
  <si>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</si>
  <si>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</si>
  <si>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</si>
  <si>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</si>
  <si>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</si>
  <si>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</si>
  <si>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</si>
  <si>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</si>
  <si>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</si>
  <si>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</si>
  <si>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</si>
  <si>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</si>
  <si>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</si>
  <si>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</si>
  <si>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</si>
  <si>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</si>
  <si>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</si>
  <si>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</si>
  <si>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</si>
  <si>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</si>
  <si>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</si>
  <si>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</si>
  <si>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</si>
  <si>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</si>
  <si>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</si>
  <si>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</si>
  <si>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</si>
  <si>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</si>
  <si>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</si>
  <si>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</si>
  <si>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</si>
  <si>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</si>
  <si>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</si>
  <si>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</si>
  <si>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</si>
  <si>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</si>
  <si>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</si>
  <si>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</si>
  <si>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</si>
  <si>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</si>
  <si>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</si>
  <si>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</si>
  <si>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</si>
  <si>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</si>
  <si>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</si>
  <si>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</si>
  <si>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</si>
  <si>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</si>
  <si>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</si>
  <si>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</si>
  <si>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</si>
  <si>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</si>
  <si>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</si>
  <si>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</si>
  <si>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</si>
  <si>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</si>
  <si>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</si>
  <si>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</si>
  <si>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</si>
  <si>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</si>
  <si>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</si>
  <si>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</si>
  <si>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</si>
  <si>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</si>
  <si>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</si>
  <si>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</si>
  <si>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</si>
  <si>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</si>
  <si>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</si>
  <si>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</si>
  <si>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</si>
  <si>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</si>
  <si>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</si>
  <si>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</si>
  <si>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</si>
  <si>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</si>
  <si>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</si>
  <si>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</si>
  <si>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</si>
  <si>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</si>
  <si>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</si>
  <si>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</si>
  <si>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</si>
  <si>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</si>
  <si>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</si>
  <si>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</si>
  <si>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</si>
  <si>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</si>
  <si>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</si>
  <si>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</si>
  <si>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</si>
  <si>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</si>
  <si>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</si>
  <si>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</si>
  <si>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</si>
  <si>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</si>
  <si>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</si>
  <si>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</si>
  <si>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</si>
  <si>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</si>
  <si>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</si>
  <si>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</si>
  <si>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</si>
  <si>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</si>
  <si>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</si>
  <si>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</si>
  <si>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</si>
  <si>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</si>
  <si>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</si>
  <si>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</si>
  <si>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</si>
  <si>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</si>
  <si>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</si>
  <si>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</si>
  <si>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</si>
  <si>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</si>
  <si>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</si>
  <si>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</si>
  <si>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</si>
  <si>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</si>
  <si>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</si>
  <si>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</si>
  <si>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</si>
  <si>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</si>
  <si>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</si>
  <si>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</si>
  <si>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</si>
  <si>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</si>
  <si>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</si>
  <si>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</si>
  <si>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</si>
  <si>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</si>
  <si>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</si>
  <si>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</si>
  <si>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</si>
  <si>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</si>
  <si>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</si>
  <si>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</si>
  <si>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</si>
  <si>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</si>
  <si>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</si>
  <si>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</si>
  <si>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</si>
  <si>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</si>
  <si>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</si>
  <si>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</si>
  <si>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</si>
  <si>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</si>
  <si>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</si>
  <si>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</si>
  <si>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</si>
  <si>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</si>
  <si>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</si>
  <si>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</si>
  <si>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</si>
  <si>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</si>
  <si>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</si>
  <si>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</si>
  <si>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</si>
  <si>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</si>
  <si>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</si>
  <si>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</si>
  <si>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</si>
  <si>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</si>
  <si>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</si>
  <si>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</si>
  <si>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</si>
  <si>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</si>
  <si>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</si>
  <si>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</si>
  <si>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</si>
  <si>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</si>
  <si>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</si>
  <si>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</si>
  <si>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</si>
  <si>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</si>
  <si>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</si>
  <si>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</si>
  <si>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</si>
  <si>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</si>
  <si>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</si>
  <si>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</si>
  <si>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</si>
  <si>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</si>
  <si>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</si>
  <si>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</si>
  <si>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</si>
  <si>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</si>
  <si>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</si>
  <si>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</si>
  <si>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</si>
  <si>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</si>
  <si>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</si>
  <si>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</si>
  <si>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</si>
  <si>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</si>
  <si>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</si>
  <si>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</si>
  <si>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</si>
  <si>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</si>
  <si>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</si>
  <si>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</si>
  <si>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</si>
  <si>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</si>
  <si>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</si>
  <si>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</si>
  <si>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</si>
  <si>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</si>
  <si>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</si>
  <si>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</si>
  <si>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</si>
  <si>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</si>
  <si>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</si>
  <si>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</si>
  <si>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</si>
  <si>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</si>
  <si>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</si>
  <si>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</si>
  <si>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</si>
  <si>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</si>
  <si>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</si>
  <si>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</si>
  <si>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</si>
  <si>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</si>
  <si>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</si>
  <si>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</si>
  <si>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</si>
  <si>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</si>
  <si>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</si>
  <si>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</si>
  <si>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</si>
  <si>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</si>
  <si>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</si>
  <si>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</si>
  <si>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</si>
  <si>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</si>
  <si>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</si>
  <si>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</si>
  <si>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</si>
  <si>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</si>
  <si>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</si>
  <si>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</si>
  <si>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</si>
  <si>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</si>
  <si>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</si>
  <si>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</si>
  <si>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</si>
  <si>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</si>
  <si>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</si>
  <si>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</si>
  <si>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</si>
  <si>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</si>
  <si>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</si>
  <si>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</si>
  <si>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</si>
  <si>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</si>
  <si>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</si>
  <si>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</si>
  <si>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</si>
  <si>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</si>
  <si>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</si>
  <si>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</si>
  <si>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</si>
  <si>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</si>
  <si>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</si>
  <si>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</si>
  <si>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</si>
  <si>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</si>
  <si>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</si>
  <si>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</si>
  <si>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</si>
  <si>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</si>
  <si>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</si>
  <si>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</si>
  <si>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</si>
  <si>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</si>
  <si>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</si>
  <si>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</si>
  <si>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</si>
  <si>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</si>
  <si>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</si>
  <si>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</si>
  <si>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</si>
  <si>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</si>
  <si>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</si>
  <si>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</si>
  <si>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</si>
  <si>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</si>
  <si>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</si>
  <si>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</si>
  <si>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</si>
  <si>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</si>
  <si>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</si>
  <si>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</si>
  <si>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</si>
  <si>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</si>
  <si>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</si>
  <si>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</si>
  <si>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</si>
  <si>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</si>
  <si>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</si>
  <si>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</si>
  <si>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</si>
  <si>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</si>
  <si>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</si>
  <si>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</si>
  <si>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</si>
  <si>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</si>
  <si>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</si>
  <si>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</si>
  <si>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</si>
  <si>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</si>
  <si>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</si>
  <si>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</si>
  <si>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</si>
  <si>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</si>
  <si>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</si>
  <si>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</si>
  <si>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</si>
  <si>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</si>
  <si>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</si>
  <si>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</si>
  <si>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</si>
  <si>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</si>
  <si>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</si>
  <si>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</si>
  <si>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</si>
  <si>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</si>
  <si>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</si>
  <si>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</si>
  <si>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</si>
  <si>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</si>
  <si>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</si>
  <si>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</si>
  <si>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</si>
  <si>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</si>
  <si>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</si>
  <si>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</si>
  <si>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</si>
  <si>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</si>
  <si>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</si>
  <si>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</si>
  <si>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</si>
  <si>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</si>
  <si>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</si>
  <si>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</si>
  <si>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</si>
  <si>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</si>
  <si>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</si>
  <si>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</si>
  <si>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</si>
  <si>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</si>
  <si>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</si>
  <si>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</si>
  <si>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</si>
  <si>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</si>
  <si>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</si>
  <si>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</si>
  <si>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</si>
  <si>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</si>
  <si>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</si>
  <si>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</si>
  <si>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</si>
  <si>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</si>
  <si>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</si>
  <si>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</si>
  <si>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</si>
  <si>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</si>
  <si>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</si>
  <si>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</si>
  <si>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</si>
  <si>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</si>
  <si>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</si>
  <si>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</si>
  <si>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</si>
  <si>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</si>
  <si>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</si>
  <si>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</si>
  <si>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</si>
  <si>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</si>
  <si>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</si>
  <si>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</si>
  <si>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</si>
  <si>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</si>
  <si>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</si>
  <si>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</si>
  <si>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</si>
  <si>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</si>
  <si>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</si>
  <si>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</si>
  <si>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</si>
  <si>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</si>
  <si>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</si>
  <si>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</si>
  <si>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</si>
  <si>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</si>
  <si>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</si>
  <si>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</si>
  <si>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</si>
  <si>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</si>
  <si>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</si>
  <si>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</si>
  <si>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</si>
  <si>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</si>
  <si>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</si>
  <si>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</si>
  <si>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</si>
  <si>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</si>
  <si>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</si>
  <si>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</si>
  <si>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</si>
  <si>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</si>
  <si>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</si>
  <si>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</si>
  <si>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</si>
  <si>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</si>
  <si>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</si>
  <si>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</si>
  <si>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</si>
  <si>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</si>
  <si>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</si>
  <si>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</si>
  <si>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</si>
  <si>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</si>
  <si>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</si>
  <si>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</si>
  <si>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</si>
  <si>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</si>
  <si>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</si>
  <si>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</si>
  <si>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</si>
  <si>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</si>
  <si>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</si>
  <si>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</si>
  <si>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</si>
  <si>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</si>
  <si>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</si>
  <si>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</si>
  <si>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</si>
  <si>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</si>
  <si>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</si>
  <si>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</si>
  <si>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</si>
  <si>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</si>
  <si>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</si>
  <si>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</si>
  <si>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</si>
  <si>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</si>
  <si>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</si>
  <si>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</si>
  <si>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</si>
  <si>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</si>
  <si>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</si>
  <si>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</si>
  <si>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</si>
  <si>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</si>
  <si>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</si>
  <si>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</si>
  <si>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</si>
  <si>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</si>
  <si>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</si>
  <si>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</si>
  <si>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</si>
  <si>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</si>
  <si>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</si>
  <si>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</si>
  <si>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</si>
  <si>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</si>
  <si>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</si>
  <si>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</si>
  <si>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</si>
  <si>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</si>
  <si>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</si>
  <si>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</si>
  <si>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</si>
  <si>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</si>
  <si>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</si>
  <si>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</si>
  <si>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</si>
  <si>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</si>
  <si>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</si>
  <si>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</si>
  <si>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</si>
  <si>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</si>
  <si>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</si>
  <si>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</si>
  <si>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</si>
  <si>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</si>
  <si>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</si>
  <si>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</si>
  <si>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</si>
  <si>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</si>
  <si>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</si>
  <si>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</si>
  <si>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</si>
  <si>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</si>
  <si>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</si>
  <si>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</si>
  <si>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</si>
  <si>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</si>
  <si>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</si>
  <si>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</si>
  <si>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</si>
  <si>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</si>
  <si>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</si>
  <si>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</si>
  <si>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</si>
  <si>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</si>
  <si>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</si>
  <si>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</si>
  <si>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</si>
  <si>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</si>
  <si>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</si>
  <si>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</si>
  <si>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</si>
  <si>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</si>
  <si>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</si>
  <si>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</si>
  <si>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</si>
  <si>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</si>
  <si>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</si>
  <si>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</si>
  <si>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</si>
  <si>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</si>
  <si>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</si>
  <si>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</si>
  <si>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</si>
  <si>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</si>
  <si>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</si>
  <si>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</si>
  <si>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</si>
  <si>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</si>
  <si>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</si>
  <si>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</si>
  <si>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</si>
  <si>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</si>
  <si>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</si>
  <si>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</si>
  <si>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</si>
  <si>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</si>
  <si>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</si>
  <si>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</si>
  <si>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</si>
  <si>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</si>
  <si>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</si>
  <si>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</si>
  <si>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</si>
  <si>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</si>
  <si>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</si>
  <si>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</si>
  <si>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</si>
  <si>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</si>
  <si>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</si>
  <si>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</si>
  <si>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</si>
  <si>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</si>
  <si>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</si>
  <si>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</si>
  <si>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</si>
  <si>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</si>
  <si>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</si>
  <si>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</si>
  <si>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</si>
  <si>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</si>
  <si>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</si>
  <si>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</si>
  <si>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</si>
  <si>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</si>
  <si>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</si>
  <si>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</si>
  <si>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</si>
  <si>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</si>
  <si>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</si>
  <si>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</si>
  <si>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</si>
  <si>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</si>
  <si>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</si>
  <si>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</si>
  <si>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</si>
  <si>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</si>
  <si>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</si>
  <si>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</si>
  <si>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</si>
  <si>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</si>
  <si>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</si>
  <si>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</si>
  <si>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</si>
  <si>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</si>
  <si>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</si>
  <si>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</si>
  <si>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</si>
  <si>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</si>
  <si>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</si>
  <si>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</si>
  <si>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</si>
  <si>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</si>
  <si>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</si>
  <si>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</si>
  <si>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</si>
  <si>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</si>
  <si>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</si>
  <si>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</si>
  <si>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</si>
  <si>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</si>
  <si>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</si>
  <si>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</si>
  <si>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</si>
  <si>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</si>
  <si>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</si>
  <si>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</si>
  <si>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</si>
  <si>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</si>
  <si>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</si>
  <si>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</si>
  <si>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</si>
  <si>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</si>
  <si>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</si>
  <si>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</si>
  <si>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</si>
  <si>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</si>
  <si>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</si>
  <si>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</si>
  <si>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</si>
  <si>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</si>
  <si>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</si>
  <si>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</si>
  <si>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</si>
  <si>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</si>
  <si>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</si>
  <si>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</si>
  <si>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</si>
  <si>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</si>
  <si>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</si>
  <si>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</si>
  <si>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</si>
  <si>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</si>
  <si>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</si>
  <si>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</si>
  <si>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</si>
  <si>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</si>
  <si>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</si>
  <si>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</si>
  <si>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</si>
  <si>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</si>
  <si>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</si>
  <si>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</si>
  <si>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</si>
  <si>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</si>
  <si>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</si>
  <si>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</si>
  <si>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</si>
  <si>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</si>
  <si>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</si>
  <si>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</si>
  <si>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</si>
  <si>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</si>
  <si>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</si>
  <si>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</si>
  <si>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</si>
  <si>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</si>
  <si>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</si>
  <si>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</si>
  <si>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</si>
  <si>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</si>
  <si>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</si>
  <si>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</si>
  <si>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</si>
  <si>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</si>
  <si>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</si>
  <si>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</si>
  <si>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</si>
  <si>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</si>
  <si>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</si>
  <si>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</si>
  <si>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</si>
  <si>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</si>
  <si>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</si>
  <si>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</si>
  <si>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</si>
  <si>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</si>
  <si>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</si>
  <si>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</si>
  <si>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</si>
  <si>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</si>
  <si>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</si>
  <si>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</si>
  <si>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</si>
  <si>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</si>
  <si>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</si>
  <si>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</si>
  <si>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</si>
  <si>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</si>
  <si>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</si>
  <si>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</si>
  <si>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</si>
  <si>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</si>
  <si>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</si>
  <si>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</si>
  <si>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</si>
  <si>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</si>
  <si>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</si>
  <si>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</si>
  <si>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</si>
  <si>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</si>
  <si>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</si>
  <si>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</si>
  <si>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</si>
  <si>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</si>
  <si>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</si>
  <si>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</si>
  <si>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</si>
  <si>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</si>
  <si>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</si>
  <si>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</si>
  <si>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</si>
  <si>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</si>
  <si>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</si>
  <si>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</si>
  <si>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</si>
  <si>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</si>
  <si>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</si>
  <si>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</si>
  <si>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</si>
  <si>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</si>
  <si>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</si>
  <si>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</si>
  <si>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</si>
  <si>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</si>
  <si>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</si>
  <si>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</si>
  <si>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</si>
  <si>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</si>
  <si>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</si>
  <si>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</si>
  <si>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</si>
  <si>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</si>
  <si>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</si>
  <si>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</si>
  <si>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</si>
  <si>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</si>
  <si>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</si>
  <si>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</si>
  <si>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</si>
  <si>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</si>
  <si>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</si>
  <si>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</si>
  <si>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</si>
  <si>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</si>
  <si>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</si>
  <si>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</si>
  <si>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</si>
  <si>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</si>
  <si>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</si>
  <si>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</si>
  <si>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</si>
  <si>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</si>
  <si>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</si>
  <si>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</si>
  <si>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</si>
  <si>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</si>
  <si>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</si>
  <si>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</si>
  <si>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</si>
  <si>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</si>
  <si>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</si>
  <si>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</si>
  <si>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</si>
  <si>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</si>
  <si>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</si>
  <si>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</si>
  <si>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</si>
  <si>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</si>
  <si>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</si>
  <si>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</si>
  <si>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</si>
  <si>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</si>
  <si>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</si>
  <si>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</si>
  <si>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</si>
  <si>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</si>
  <si>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</si>
  <si>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</si>
  <si>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</si>
  <si>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</si>
  <si>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</si>
  <si>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</si>
  <si>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</si>
  <si>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</si>
  <si>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</si>
  <si>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</si>
  <si>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</si>
  <si>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</si>
  <si>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</si>
  <si>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</si>
  <si>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</si>
  <si>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</si>
  <si>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</si>
  <si>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</si>
  <si>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</si>
  <si>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</si>
  <si>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</si>
  <si>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</si>
  <si>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</si>
  <si>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</si>
  <si>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</si>
  <si>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</si>
  <si>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</si>
  <si>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</si>
  <si>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</si>
  <si>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</si>
  <si>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</si>
  <si>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</si>
  <si>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</si>
  <si>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</si>
  <si>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</si>
  <si>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</si>
  <si>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</si>
  <si>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</si>
  <si>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</si>
  <si>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</si>
  <si>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</si>
  <si>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</si>
  <si>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</si>
  <si>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</si>
  <si>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</si>
  <si>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</si>
  <si>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</si>
  <si>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</si>
  <si>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</si>
  <si>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</si>
  <si>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</si>
  <si>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</si>
  <si>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</si>
  <si>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</si>
  <si>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</si>
  <si>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</si>
  <si>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</si>
  <si>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</si>
  <si>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</si>
  <si>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</si>
  <si>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</si>
  <si>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</si>
  <si>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</si>
  <si>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</si>
  <si>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</si>
  <si>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</si>
  <si>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</si>
  <si>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</si>
  <si>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</si>
  <si>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</si>
  <si>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</si>
  <si>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</si>
  <si>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</si>
  <si>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</si>
  <si>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</si>
  <si>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</si>
  <si>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</si>
  <si>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</si>
  <si>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</si>
  <si>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</si>
  <si>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</si>
  <si>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</si>
  <si>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</si>
  <si>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</si>
  <si>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</si>
  <si>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</si>
  <si>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</si>
  <si>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</si>
  <si>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</si>
  <si>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</si>
  <si>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</si>
  <si>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</si>
  <si>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</si>
  <si>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</si>
  <si>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</si>
  <si>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</si>
  <si>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</si>
  <si>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</si>
  <si>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</si>
  <si>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</si>
  <si>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</si>
  <si>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</si>
  <si>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</si>
  <si>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</si>
  <si>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</si>
  <si>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</si>
  <si>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</si>
  <si>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</si>
  <si>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</si>
  <si>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</si>
  <si>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</si>
  <si>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</si>
  <si>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</si>
  <si>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</si>
  <si>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</si>
  <si>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</si>
  <si>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</si>
  <si>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</si>
  <si>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</si>
  <si>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</si>
  <si>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</si>
  <si>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</si>
  <si>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</si>
  <si>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</si>
  <si>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</si>
  <si>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</si>
  <si>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</si>
  <si>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</si>
  <si>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</si>
  <si>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</si>
  <si>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</si>
  <si>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</si>
  <si>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</si>
  <si>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</si>
  <si>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</si>
  <si>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</si>
  <si>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</si>
  <si>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</si>
  <si>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</si>
  <si>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</si>
  <si>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</si>
  <si>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</si>
  <si>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</si>
  <si>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</si>
  <si>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</si>
  <si>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</si>
  <si>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</si>
  <si>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</si>
  <si>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</si>
  <si>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</si>
  <si>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</si>
  <si>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</si>
  <si>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</si>
  <si>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</si>
  <si>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</si>
  <si>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</si>
  <si>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</si>
  <si>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</si>
  <si>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</si>
  <si>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</si>
  <si>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</si>
  <si>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</si>
  <si>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</si>
  <si>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</si>
  <si>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</si>
  <si>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</si>
  <si>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</si>
  <si>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</si>
  <si>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</si>
  <si>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</si>
  <si>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</si>
  <si>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</si>
  <si>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</si>
  <si>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</si>
  <si>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</si>
  <si>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</si>
  <si>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</si>
  <si>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</si>
  <si>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</si>
  <si>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</si>
  <si>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</si>
  <si>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</si>
  <si>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</si>
  <si>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</si>
  <si>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</si>
  <si>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</si>
  <si>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</si>
  <si>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</si>
  <si>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</si>
  <si>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</si>
  <si>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</si>
  <si>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</si>
  <si>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</si>
  <si>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</si>
  <si>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</si>
  <si>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</si>
  <si>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</si>
  <si>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</si>
  <si>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</si>
  <si>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</si>
  <si>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</si>
  <si>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</si>
  <si>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</si>
  <si>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</si>
  <si>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</si>
  <si>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</si>
  <si>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</si>
  <si>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</si>
  <si>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</si>
  <si>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</si>
  <si>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</si>
  <si>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</si>
  <si>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</si>
  <si>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</si>
  <si>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</si>
  <si>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</si>
  <si>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</si>
  <si>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</si>
  <si>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</si>
  <si>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</si>
  <si>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</si>
  <si>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</si>
  <si>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</si>
  <si>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</si>
  <si>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</si>
  <si>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</si>
  <si>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</si>
  <si>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</si>
  <si>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</si>
  <si>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</si>
  <si>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</si>
  <si>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</si>
  <si>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</si>
  <si>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</si>
  <si>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</si>
  <si>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</si>
  <si>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</si>
  <si>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</si>
  <si>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</si>
  <si>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</si>
  <si>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</si>
  <si>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</si>
  <si>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</si>
  <si>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</si>
  <si>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</si>
  <si>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</si>
  <si>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</si>
  <si>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</si>
  <si>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</si>
  <si>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</si>
  <si>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</si>
  <si>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</si>
  <si>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</si>
  <si>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</si>
  <si>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</si>
  <si>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</si>
  <si>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</si>
  <si>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</si>
  <si>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</si>
  <si>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</si>
  <si>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</si>
  <si>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</si>
  <si>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</si>
  <si>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</si>
  <si>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</si>
  <si>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</si>
  <si>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</si>
  <si>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</si>
  <si>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</si>
  <si>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</si>
  <si>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</si>
  <si>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</si>
  <si>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</si>
  <si>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</si>
  <si>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</si>
  <si>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</si>
  <si>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</si>
  <si>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</si>
  <si>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</si>
  <si>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</si>
  <si>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</si>
  <si>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</si>
  <si>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</si>
  <si>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</si>
  <si>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</si>
  <si>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</si>
  <si>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</si>
  <si>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</si>
  <si>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</si>
  <si>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</si>
  <si>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</si>
  <si>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</si>
  <si>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</si>
  <si>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</si>
  <si>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</si>
  <si>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</si>
  <si>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</si>
  <si>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</si>
  <si>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</si>
  <si>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</si>
  <si>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</si>
  <si>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</si>
  <si>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</si>
  <si>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</si>
  <si>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</si>
  <si>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</si>
  <si>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</si>
  <si>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</si>
  <si>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</si>
  <si>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</si>
  <si>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</si>
  <si>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</si>
  <si>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</si>
  <si>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</si>
  <si>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</si>
  <si>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</si>
  <si>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</si>
  <si>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</si>
  <si>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</si>
  <si>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</si>
  <si>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</si>
  <si>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</si>
  <si>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</si>
  <si>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</si>
  <si>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</si>
  <si>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</si>
  <si>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</si>
  <si>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</si>
  <si>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</si>
  <si>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</si>
  <si>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</si>
  <si>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</si>
  <si>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</si>
  <si>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</si>
  <si>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</si>
  <si>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</si>
  <si>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</si>
  <si>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</si>
  <si>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</si>
  <si>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</si>
  <si>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</si>
  <si>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</si>
  <si>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</si>
  <si>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</si>
  <si>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</si>
  <si>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</si>
  <si>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</si>
  <si>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</si>
  <si>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</si>
  <si>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</si>
  <si>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</si>
  <si>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</si>
  <si>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</si>
  <si>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</si>
  <si>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</si>
  <si>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</si>
  <si>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</si>
  <si>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</si>
  <si>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</si>
  <si>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</si>
  <si>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</si>
  <si>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</si>
  <si>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</si>
  <si>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</si>
  <si>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</si>
  <si>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</si>
  <si>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</si>
  <si>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</si>
  <si>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</si>
  <si>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</si>
  <si>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</si>
  <si>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</si>
  <si>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</si>
  <si>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</si>
  <si>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</si>
  <si>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</si>
  <si>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</si>
  <si>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</si>
  <si>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</si>
  <si>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</si>
  <si>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</si>
  <si>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</si>
  <si>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</si>
  <si>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</si>
  <si>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</si>
  <si>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</si>
  <si>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</si>
  <si>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</si>
  <si>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</si>
  <si>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</si>
  <si>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</si>
  <si>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</si>
  <si>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</si>
  <si>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</si>
  <si>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</si>
  <si>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</si>
  <si>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</si>
  <si>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</si>
  <si>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</si>
  <si>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</si>
  <si>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</si>
  <si>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</si>
  <si>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</si>
  <si>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</si>
  <si>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</si>
  <si>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</si>
  <si>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</si>
  <si>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</si>
  <si>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</si>
  <si>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</si>
  <si>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</si>
  <si>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</si>
  <si>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</si>
  <si>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</si>
  <si>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</si>
  <si>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</si>
  <si>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</si>
  <si>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</si>
  <si>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</si>
  <si>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</si>
  <si>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</si>
  <si>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</si>
  <si>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</si>
  <si>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</si>
  <si>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</si>
  <si>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</si>
  <si>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</si>
  <si>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</si>
  <si>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</si>
  <si>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</si>
  <si>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</si>
  <si>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</si>
  <si>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</si>
  <si>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</si>
  <si>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</si>
  <si>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</si>
  <si>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</si>
  <si>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</si>
  <si>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</si>
  <si>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</si>
  <si>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</si>
  <si>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</si>
  <si>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</si>
  <si>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</si>
  <si>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</si>
  <si>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</si>
  <si>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</si>
  <si>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</si>
  <si>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</si>
  <si>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</si>
  <si>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</si>
  <si>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</si>
  <si>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</si>
  <si>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</si>
  <si>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</si>
  <si>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</si>
  <si>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</si>
  <si>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</si>
  <si>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</si>
  <si>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</si>
  <si>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</si>
  <si>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</si>
  <si>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</si>
  <si>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</si>
  <si>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</si>
  <si>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</si>
  <si>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</si>
  <si>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</si>
  <si>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</si>
  <si>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</si>
  <si>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</si>
  <si>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</si>
  <si>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</si>
  <si>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</si>
  <si>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</si>
  <si>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</si>
  <si>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</si>
  <si>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</si>
  <si>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</si>
  <si>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</si>
  <si>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</si>
  <si>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</si>
  <si>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</si>
  <si>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</si>
  <si>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</si>
  <si>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</si>
  <si>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</si>
  <si>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</si>
  <si>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</si>
  <si>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</si>
  <si>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</si>
  <si>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</si>
  <si>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</si>
  <si>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</si>
  <si>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</si>
  <si>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</si>
  <si>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</si>
  <si>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</si>
  <si>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</si>
  <si>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</si>
  <si>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</si>
  <si>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</si>
  <si>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</si>
  <si>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</si>
  <si>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</si>
  <si>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</si>
  <si>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</si>
  <si>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</si>
  <si>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</si>
  <si>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</si>
  <si>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</si>
  <si>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</si>
  <si>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</si>
  <si>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</si>
  <si>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</si>
  <si>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</si>
  <si>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</si>
  <si>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</si>
  <si>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</si>
  <si>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</si>
  <si>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</si>
  <si>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</si>
  <si>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</si>
  <si>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</si>
  <si>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</si>
  <si>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</si>
  <si>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</si>
  <si>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</si>
  <si>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</si>
  <si>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</si>
  <si>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</si>
  <si>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</si>
  <si>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</si>
  <si>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</si>
  <si>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</si>
  <si>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</si>
  <si>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</si>
  <si>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</si>
  <si>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</si>
  <si>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</si>
  <si>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</si>
  <si>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</si>
  <si>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</si>
  <si>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</si>
  <si>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</si>
  <si>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</si>
  <si>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</si>
  <si>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</si>
  <si>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</si>
  <si>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</si>
  <si>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</si>
  <si>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</si>
  <si>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</si>
  <si>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</si>
  <si>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</si>
  <si>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</si>
  <si>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</si>
  <si>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</si>
  <si>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</si>
  <si>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</si>
  <si>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</si>
  <si>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</si>
  <si>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</si>
  <si>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</si>
  <si>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</si>
  <si>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</si>
  <si>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</si>
  <si>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</si>
  <si>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</si>
  <si>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</si>
  <si>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</si>
  <si>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</si>
  <si>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</si>
  <si>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</si>
  <si>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</si>
  <si>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</si>
  <si>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</si>
  <si>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</si>
  <si>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</si>
  <si>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</si>
  <si>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</si>
  <si>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</si>
  <si>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</si>
  <si>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</si>
  <si>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</si>
  <si>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</si>
  <si>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</si>
  <si>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</si>
  <si>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</si>
  <si>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</si>
  <si>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</si>
  <si>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</si>
  <si>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</si>
  <si>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</si>
  <si>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</si>
  <si>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</si>
  <si>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</si>
  <si>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</si>
  <si>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</si>
  <si>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</si>
  <si>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</si>
  <si>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</si>
  <si>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</si>
  <si>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</si>
  <si>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</si>
  <si>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</si>
  <si>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</si>
  <si>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</si>
  <si>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</si>
  <si>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</si>
  <si>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</si>
  <si>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</si>
  <si>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</si>
  <si>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</si>
  <si>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</si>
  <si>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</si>
  <si>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</si>
  <si>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</si>
  <si>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</si>
  <si>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</si>
  <si>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</si>
  <si>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</si>
  <si>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</si>
  <si>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</si>
  <si>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</si>
  <si>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</si>
  <si>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</si>
  <si>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</si>
  <si>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</si>
  <si>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</si>
  <si>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</si>
  <si>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</si>
  <si>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</si>
  <si>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</si>
  <si>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</si>
  <si>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</si>
  <si>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</si>
  <si>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</si>
  <si>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</si>
  <si>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</si>
  <si>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</si>
  <si>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</si>
  <si>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</si>
  <si>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</si>
  <si>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</si>
  <si>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</si>
  <si>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</si>
  <si>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</si>
  <si>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</si>
  <si>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</si>
  <si>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</si>
  <si>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</si>
  <si>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</si>
  <si>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</si>
  <si>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</si>
  <si>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</si>
  <si>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</si>
  <si>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</si>
  <si>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</si>
  <si>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</si>
  <si>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</si>
  <si>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</si>
  <si>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</si>
  <si>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</si>
  <si>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</si>
  <si>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</si>
  <si>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</si>
  <si>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</si>
  <si>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</si>
  <si>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</si>
  <si>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</si>
  <si>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</si>
  <si>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</si>
  <si>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</si>
  <si>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</si>
  <si>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</si>
  <si>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</si>
  <si>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</si>
  <si>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</si>
  <si>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</si>
  <si>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</si>
  <si>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</si>
  <si>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</si>
  <si>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</si>
  <si>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</si>
  <si>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</si>
  <si>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</si>
  <si>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</si>
  <si>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</si>
  <si>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</si>
  <si>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</si>
  <si>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</si>
  <si>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</si>
  <si>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</si>
  <si>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</si>
  <si>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</si>
  <si>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</si>
  <si>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</si>
  <si>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</si>
  <si>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</si>
  <si>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</si>
  <si>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</si>
  <si>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</si>
  <si>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</si>
  <si>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</si>
  <si>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</si>
  <si>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</si>
  <si>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</si>
  <si>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</si>
  <si>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</si>
  <si>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</si>
  <si>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</si>
  <si>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</si>
  <si>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</si>
  <si>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</si>
  <si>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</si>
  <si>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</si>
  <si>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</si>
  <si>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</si>
  <si>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</si>
  <si>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</si>
  <si>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</si>
  <si>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</si>
  <si>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</si>
  <si>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</si>
  <si>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</si>
  <si>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</si>
  <si>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</si>
  <si>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</si>
  <si>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</si>
  <si>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</si>
  <si>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</si>
  <si>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</si>
  <si>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</si>
  <si>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</si>
  <si>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</si>
  <si>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</si>
  <si>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</si>
  <si>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</si>
  <si>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</si>
  <si>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</si>
  <si>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</si>
  <si>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</si>
  <si>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</si>
  <si>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</si>
  <si>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</si>
  <si>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</si>
  <si>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</si>
  <si>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</si>
  <si>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</si>
  <si>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</si>
  <si>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</si>
  <si>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</si>
  <si>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</si>
  <si>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</si>
  <si>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</si>
  <si>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</si>
  <si>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</si>
  <si>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</si>
  <si>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</si>
  <si>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</si>
  <si>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</si>
  <si>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</si>
  <si>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</si>
  <si>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</si>
  <si>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</si>
  <si>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</si>
  <si>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</si>
  <si>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</si>
  <si>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</si>
  <si>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</si>
  <si>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</si>
  <si>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</si>
  <si>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</si>
  <si>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</si>
  <si>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</si>
  <si>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</si>
  <si>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</si>
  <si>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</si>
  <si>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</si>
  <si>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</si>
  <si>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</si>
  <si>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</si>
  <si>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</si>
  <si>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</si>
  <si>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</si>
  <si>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</si>
  <si>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</si>
  <si>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</si>
  <si>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</si>
  <si>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</si>
  <si>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</si>
  <si>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</si>
  <si>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</si>
  <si>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</si>
  <si>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</si>
  <si>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</si>
  <si>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</si>
  <si>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</si>
  <si>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</si>
  <si>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</si>
  <si>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</si>
  <si>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</si>
  <si>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</si>
  <si>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</si>
  <si>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</si>
  <si>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</si>
  <si>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</si>
  <si>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</si>
  <si>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</si>
  <si>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</si>
  <si>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</si>
  <si>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</si>
  <si>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</si>
  <si>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</si>
  <si>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</si>
  <si>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</si>
  <si>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</si>
  <si>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</si>
  <si>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</si>
  <si>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</si>
  <si>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</si>
  <si>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</si>
  <si>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</si>
  <si>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</si>
  <si>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</si>
  <si>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</si>
  <si>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</si>
  <si>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</si>
  <si>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</si>
  <si>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</si>
  <si>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</si>
  <si>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</si>
  <si>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</si>
  <si>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</si>
  <si>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</si>
  <si>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</si>
  <si>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</si>
  <si>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</si>
  <si>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</si>
  <si>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</si>
  <si>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</si>
  <si>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</si>
  <si>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</si>
  <si>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</si>
  <si>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</si>
  <si>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</si>
  <si>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</si>
  <si>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</si>
  <si>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</si>
  <si>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</si>
  <si>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</si>
  <si>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</si>
  <si>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</si>
  <si>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</si>
  <si>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</si>
  <si>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</si>
  <si>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</si>
  <si>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</si>
  <si>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</si>
  <si>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</si>
  <si>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</si>
  <si>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</si>
  <si>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</si>
  <si>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</si>
  <si>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</si>
  <si>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</si>
  <si>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</si>
  <si>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</si>
  <si>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</si>
  <si>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</si>
  <si>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</si>
  <si>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</si>
  <si>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</si>
  <si>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</si>
  <si>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</si>
  <si>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</si>
  <si>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</si>
  <si>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</si>
  <si>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</si>
  <si>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</si>
  <si>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</si>
  <si>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</si>
  <si>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</si>
  <si>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</si>
  <si>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</si>
  <si>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</si>
  <si>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</si>
  <si>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</si>
  <si>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</si>
  <si>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</si>
  <si>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</si>
  <si>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</si>
  <si>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</si>
  <si>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</si>
  <si>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</si>
  <si>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</si>
  <si>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</si>
  <si>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</si>
  <si>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</si>
  <si>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</si>
  <si>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</si>
  <si>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</si>
  <si>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</si>
  <si>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</si>
  <si>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</si>
  <si>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</si>
  <si>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</si>
  <si>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</si>
  <si>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</si>
  <si>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</si>
  <si>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</si>
  <si>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</si>
  <si>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</si>
  <si>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</si>
  <si>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</si>
  <si>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</si>
  <si>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</si>
  <si>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</si>
  <si>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</si>
  <si>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</si>
  <si>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</si>
  <si>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</si>
  <si>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</si>
  <si>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</si>
  <si>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</si>
  <si>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</si>
  <si>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</si>
  <si>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</si>
  <si>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</si>
  <si>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</si>
  <si>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</si>
  <si>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</si>
  <si>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</si>
  <si>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</si>
  <si>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</si>
  <si>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</si>
  <si>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</si>
  <si>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</si>
  <si>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</si>
  <si>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</si>
  <si>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</si>
  <si>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</si>
  <si>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</si>
  <si>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</si>
  <si>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</si>
  <si>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</si>
  <si>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</si>
  <si>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</si>
  <si>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</si>
  <si>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</si>
  <si>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</si>
  <si>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</si>
  <si>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</si>
  <si>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</si>
  <si>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</si>
  <si>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</si>
  <si>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</si>
  <si>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</si>
  <si>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</si>
  <si>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</si>
  <si>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</si>
  <si>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</si>
  <si>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</si>
  <si>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</si>
  <si>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</si>
  <si>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</si>
  <si>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</si>
  <si>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</si>
  <si>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</si>
  <si>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</si>
  <si>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</si>
  <si>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</si>
  <si>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</si>
  <si>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</si>
  <si>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</si>
  <si>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</si>
  <si>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</si>
  <si>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</si>
  <si>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</si>
  <si>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</si>
  <si>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</si>
  <si>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</si>
  <si>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</si>
  <si>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</si>
  <si>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</si>
  <si>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</si>
  <si>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</si>
  <si>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</si>
  <si>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</si>
  <si>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</si>
  <si>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</si>
  <si>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</si>
  <si>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</si>
  <si>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</si>
  <si>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</si>
  <si>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</si>
  <si>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</si>
  <si>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</si>
  <si>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</si>
  <si>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</si>
  <si>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</si>
  <si>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</si>
  <si>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</si>
  <si>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</si>
  <si>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</si>
  <si>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</si>
  <si>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</si>
  <si>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</si>
  <si>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</si>
  <si>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</si>
  <si>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</si>
  <si>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</si>
  <si>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</si>
  <si>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</si>
  <si>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</si>
  <si>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</si>
  <si>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</si>
  <si>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</si>
  <si>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</si>
  <si>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</si>
  <si>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</si>
  <si>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</si>
  <si>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</si>
  <si>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</si>
  <si>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</si>
  <si>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</si>
  <si>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</si>
  <si>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</si>
  <si>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</si>
  <si>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</si>
  <si>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</si>
  <si>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</si>
  <si>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</si>
  <si>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</si>
  <si>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</si>
  <si>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</si>
  <si>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</si>
  <si>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</si>
  <si>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</si>
  <si>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</si>
  <si>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</si>
  <si>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</si>
  <si>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</si>
  <si>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</si>
  <si>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</si>
  <si>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</si>
  <si>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</si>
  <si>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</si>
  <si>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</si>
  <si>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</si>
  <si>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</si>
  <si>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</si>
  <si>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</si>
  <si>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</si>
  <si>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</si>
  <si>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</si>
  <si>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</si>
  <si>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</si>
  <si>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</si>
  <si>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</si>
  <si>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</si>
  <si>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</si>
  <si>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</si>
  <si>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</si>
  <si>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</si>
  <si>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</si>
  <si>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</si>
  <si>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</si>
  <si>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</si>
  <si>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</si>
  <si>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</si>
  <si>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</si>
  <si>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</si>
  <si>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</si>
  <si>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</si>
  <si>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</si>
  <si>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</si>
  <si>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</si>
  <si>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</si>
  <si>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</si>
  <si>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</si>
  <si>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</si>
  <si>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</si>
  <si>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</si>
  <si>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</si>
  <si>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</si>
  <si>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</si>
  <si>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</si>
  <si>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</si>
  <si>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</si>
  <si>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</si>
  <si>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</si>
  <si>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</si>
  <si>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</si>
  <si>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</si>
  <si>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</si>
  <si>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</si>
  <si>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</si>
  <si>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</si>
  <si>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</si>
  <si>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</si>
  <si>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</si>
  <si>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</si>
  <si>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</si>
  <si>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</si>
  <si>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</si>
  <si>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</si>
  <si>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</si>
  <si>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</si>
  <si>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</si>
  <si>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</si>
  <si>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</si>
  <si>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</si>
  <si>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</si>
  <si>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</si>
  <si>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</si>
  <si>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</si>
  <si>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</si>
  <si>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</si>
  <si>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</si>
  <si>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</si>
  <si>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</si>
  <si>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</si>
  <si>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</si>
  <si>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</si>
  <si>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</si>
  <si>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</si>
  <si>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</si>
  <si>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</si>
  <si>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</si>
  <si>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</si>
  <si>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</si>
  <si>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</si>
  <si>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</si>
  <si>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</si>
  <si>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</si>
  <si>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</si>
  <si>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</si>
  <si>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</si>
  <si>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</si>
  <si>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</si>
  <si>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</si>
  <si>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</si>
  <si>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</si>
  <si>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</si>
  <si>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</si>
  <si>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</si>
  <si>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</si>
  <si>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</si>
  <si>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</si>
  <si>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</si>
  <si>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</si>
  <si>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</si>
  <si>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</si>
  <si>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</si>
  <si>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</si>
  <si>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</si>
  <si>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</si>
  <si>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</si>
  <si>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</si>
  <si>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</si>
  <si>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</si>
  <si>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</si>
  <si>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</si>
  <si>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</si>
  <si>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</si>
  <si>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</si>
  <si>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</si>
  <si>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</si>
  <si>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</si>
  <si>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</si>
  <si>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</si>
  <si>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</si>
  <si>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</si>
  <si>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</si>
  <si>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</si>
  <si>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</si>
  <si>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</si>
  <si>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</si>
  <si>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</si>
  <si>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</si>
  <si>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</si>
  <si>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</si>
  <si>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</si>
  <si>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</si>
  <si>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</si>
  <si>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</si>
  <si>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</si>
  <si>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</si>
  <si>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</si>
  <si>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</si>
  <si>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</si>
  <si>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</si>
  <si>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</si>
  <si>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</si>
  <si>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</si>
  <si>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</si>
  <si>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</si>
  <si>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</si>
  <si>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</si>
  <si>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</si>
  <si>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</si>
  <si>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</si>
  <si>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</si>
  <si>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</si>
  <si>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</si>
  <si>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</si>
  <si>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</si>
  <si>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</si>
  <si>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</si>
  <si>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</si>
  <si>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</si>
  <si>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</si>
  <si>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</si>
  <si>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</si>
  <si>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</si>
  <si>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</si>
  <si>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</si>
  <si>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</si>
  <si>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</si>
  <si>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</si>
  <si>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</si>
  <si>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</si>
  <si>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</si>
  <si>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</si>
  <si>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</si>
  <si>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</si>
  <si>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</si>
  <si>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</si>
  <si>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</si>
  <si>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</si>
  <si>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</si>
  <si>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</si>
  <si>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</si>
  <si>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</si>
  <si>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</si>
  <si>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</si>
  <si>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</si>
  <si>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</si>
  <si>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</si>
  <si>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</si>
  <si>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</si>
  <si>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</si>
  <si>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</si>
  <si>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</si>
  <si>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</si>
  <si>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</si>
  <si>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</si>
  <si>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</si>
  <si>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</si>
  <si>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</si>
  <si>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</si>
  <si>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</si>
  <si>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</si>
  <si>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</si>
  <si>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</si>
  <si>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</si>
  <si>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</si>
  <si>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</si>
  <si>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</si>
  <si>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</si>
  <si>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</si>
  <si>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</si>
  <si>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</si>
  <si>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</si>
  <si>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</si>
  <si>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</si>
  <si>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</si>
  <si>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</si>
  <si>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</si>
  <si>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</si>
  <si>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</si>
  <si>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</si>
  <si>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</si>
  <si>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</si>
  <si>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</si>
  <si>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</si>
  <si>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</si>
  <si>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</si>
  <si>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</si>
  <si>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</si>
  <si>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</si>
  <si>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</si>
  <si>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</si>
  <si>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</si>
  <si>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</si>
  <si>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</si>
  <si>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</si>
  <si>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</si>
  <si>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</si>
  <si>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</si>
  <si>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</si>
  <si>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</si>
  <si>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</si>
  <si>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</si>
  <si>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</si>
  <si>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</si>
  <si>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</si>
  <si>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</si>
  <si>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</si>
  <si>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</si>
  <si>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</si>
  <si>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</si>
  <si>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</si>
  <si>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</si>
  <si>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</si>
  <si>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</si>
  <si>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</si>
  <si>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</si>
  <si>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</si>
  <si>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</si>
  <si>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</si>
  <si>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</si>
  <si>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</si>
  <si>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</si>
  <si>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</si>
  <si>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</si>
  <si>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</si>
  <si>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</si>
  <si>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</si>
  <si>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</si>
  <si>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</si>
  <si>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</si>
  <si>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</si>
  <si>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</si>
  <si>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</si>
  <si>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</si>
  <si>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</si>
  <si>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</si>
  <si>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</si>
  <si>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</si>
  <si>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</si>
  <si>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</si>
  <si>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</si>
  <si>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</si>
  <si>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</si>
  <si>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</si>
  <si>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</si>
  <si>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</si>
  <si>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</si>
  <si>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</si>
  <si>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</si>
  <si>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</si>
  <si>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</si>
  <si>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</si>
  <si>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</si>
  <si>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</si>
  <si>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</si>
  <si>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</si>
  <si>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</si>
  <si>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</si>
  <si>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</si>
  <si>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</si>
  <si>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</si>
  <si>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</si>
  <si>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</si>
  <si>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</si>
  <si>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</si>
  <si>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</si>
  <si>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</si>
  <si>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</si>
  <si>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</si>
  <si>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</si>
  <si>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</si>
  <si>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</si>
  <si>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</si>
  <si>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</si>
  <si>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</si>
  <si>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</si>
  <si>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</si>
  <si>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</si>
  <si>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</si>
  <si>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</si>
  <si>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</si>
  <si>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</si>
  <si>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</si>
  <si>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</si>
  <si>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</si>
  <si>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</si>
  <si>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</si>
  <si>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</si>
  <si>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</si>
  <si>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</si>
  <si>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</si>
  <si>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</si>
  <si>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</si>
  <si>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</si>
  <si>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</si>
  <si>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</si>
  <si>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</si>
  <si>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</si>
  <si>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</si>
  <si>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</si>
  <si>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</si>
  <si>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</si>
  <si>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</si>
  <si>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</si>
  <si>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</si>
  <si>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</si>
  <si>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</si>
  <si>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</si>
  <si>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</si>
  <si>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</si>
  <si>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</si>
  <si>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</si>
  <si>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</si>
  <si>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</si>
  <si>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</si>
  <si>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</si>
  <si>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</si>
  <si>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</si>
  <si>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</si>
  <si>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</si>
  <si>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</si>
  <si>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</si>
  <si>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</si>
  <si>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</si>
  <si>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</si>
  <si>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</si>
  <si>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</si>
  <si>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</si>
  <si>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</si>
  <si>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</si>
  <si>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</si>
  <si>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</si>
  <si>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</si>
  <si>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</si>
  <si>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</si>
  <si>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</si>
  <si>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</si>
  <si>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</si>
  <si>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</si>
  <si>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</si>
  <si>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</si>
  <si>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</si>
  <si>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</si>
  <si>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</si>
  <si>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</si>
  <si>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</si>
  <si>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</si>
  <si>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</si>
  <si>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</si>
  <si>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</si>
  <si>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</si>
  <si>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</si>
  <si>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</si>
  <si>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</si>
  <si>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</si>
  <si>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</si>
  <si>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</si>
  <si>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</si>
  <si>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</si>
  <si>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</si>
  <si>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</si>
  <si>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</si>
  <si>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</si>
  <si>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</si>
  <si>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</si>
  <si>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</si>
  <si>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</si>
  <si>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</si>
  <si>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</si>
  <si>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</si>
  <si>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</si>
  <si>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</si>
  <si>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</si>
  <si>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</si>
  <si>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</si>
  <si>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</si>
  <si>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</si>
  <si>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</si>
  <si>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</si>
  <si>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</si>
  <si>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</si>
  <si>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</si>
  <si>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</si>
  <si>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</si>
  <si>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</si>
  <si>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</si>
  <si>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</si>
  <si>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</si>
  <si>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</si>
  <si>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</si>
  <si>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</si>
  <si>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</si>
  <si>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</si>
  <si>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</si>
  <si>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</si>
  <si>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</si>
  <si>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</si>
  <si>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</si>
  <si>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</si>
  <si>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</si>
  <si>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</si>
  <si>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</si>
  <si>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</si>
  <si>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</si>
  <si>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</si>
  <si>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</si>
  <si>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</si>
  <si>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</si>
  <si>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</si>
  <si>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</si>
  <si>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</si>
  <si>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</si>
  <si>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</si>
  <si>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</si>
  <si>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</si>
  <si>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</si>
  <si>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</si>
  <si>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</si>
  <si>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</si>
  <si>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</si>
  <si>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</si>
  <si>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</si>
  <si>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</si>
  <si>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</si>
  <si>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</si>
  <si>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</si>
  <si>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</si>
  <si>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</si>
  <si>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</si>
  <si>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</si>
  <si>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</si>
  <si>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</si>
  <si>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</si>
  <si>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</si>
  <si>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</si>
  <si>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</si>
  <si>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</si>
  <si>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</si>
  <si>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</si>
  <si>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</si>
  <si>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</si>
  <si>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</si>
  <si>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</si>
  <si>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</si>
  <si>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</si>
  <si>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</si>
  <si>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</si>
  <si>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</si>
  <si>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</si>
  <si>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</si>
  <si>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</si>
  <si>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</si>
  <si>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</si>
  <si>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</si>
  <si>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</si>
  <si>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</si>
  <si>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</si>
  <si>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</si>
  <si>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</si>
  <si>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</si>
  <si>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</si>
  <si>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</si>
  <si>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</si>
  <si>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</si>
  <si>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</si>
  <si>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</si>
  <si>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</si>
  <si>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</si>
  <si>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</si>
  <si>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</si>
  <si>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</si>
  <si>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</si>
  <si>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</si>
  <si>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</si>
  <si>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</si>
  <si>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</si>
  <si>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</si>
  <si>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</si>
  <si>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</si>
  <si>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</si>
  <si>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</si>
  <si>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</si>
  <si>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</si>
  <si>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</si>
  <si>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</si>
  <si>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</si>
  <si>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</si>
  <si>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</si>
  <si>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</si>
  <si>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</si>
  <si>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</si>
  <si>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</si>
  <si>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</si>
  <si>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</si>
  <si>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</si>
  <si>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</si>
  <si>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</si>
  <si>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</si>
  <si>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</si>
  <si>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</si>
  <si>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</si>
  <si>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</si>
  <si>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</si>
  <si>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</si>
  <si>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</si>
  <si>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</si>
  <si>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</si>
  <si>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</si>
  <si>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</si>
  <si>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</si>
  <si>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</si>
  <si>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</si>
  <si>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</si>
  <si>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</si>
  <si>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</si>
  <si>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</si>
  <si>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</si>
  <si>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</si>
  <si>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</si>
  <si>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</si>
  <si>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</si>
  <si>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</si>
  <si>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</si>
  <si>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</si>
  <si>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</si>
  <si>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</si>
  <si>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</si>
  <si>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</si>
  <si>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</si>
  <si>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</si>
  <si>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</si>
  <si>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</si>
  <si>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</si>
  <si>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</si>
  <si>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</si>
  <si>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</si>
  <si>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</si>
  <si>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</si>
  <si>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</si>
  <si>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</si>
  <si>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</si>
  <si>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</si>
  <si>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</si>
  <si>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</si>
  <si>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</si>
  <si>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</si>
  <si>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</si>
  <si>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</si>
  <si>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</si>
  <si>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</si>
  <si>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</si>
  <si>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</si>
  <si>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</si>
  <si>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</si>
  <si>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</si>
  <si>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</si>
  <si>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</si>
  <si>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</si>
  <si>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</si>
  <si>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</si>
  <si>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</si>
  <si>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</si>
  <si>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</si>
  <si>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</si>
  <si>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</si>
  <si>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</si>
  <si>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</si>
  <si>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</si>
  <si>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</si>
  <si>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</si>
  <si>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</si>
  <si>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</si>
  <si>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</si>
  <si>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</si>
  <si>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</si>
  <si>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</si>
  <si>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</si>
  <si>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</si>
  <si>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</si>
  <si>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</si>
  <si>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</si>
  <si>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</si>
  <si>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</si>
  <si>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</si>
  <si>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</si>
  <si>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</si>
  <si>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</si>
  <si>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</si>
  <si>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</si>
  <si>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</si>
  <si>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</si>
  <si>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</si>
  <si>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</si>
  <si>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</si>
  <si>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</si>
  <si>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</si>
  <si>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</si>
  <si>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</si>
  <si>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</si>
  <si>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</si>
  <si>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</si>
  <si>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</si>
  <si>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</si>
  <si>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</si>
  <si>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</si>
  <si>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</si>
  <si>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</si>
  <si>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</si>
  <si>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</si>
  <si>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</si>
  <si>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</si>
  <si>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</si>
  <si>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</si>
  <si>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</si>
  <si>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</si>
  <si>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</si>
  <si>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</si>
  <si>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</si>
  <si>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</si>
  <si>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</si>
  <si>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</si>
  <si>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</si>
  <si>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</si>
  <si>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</si>
  <si>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</si>
  <si>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</si>
  <si>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</si>
  <si>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</si>
  <si>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</si>
  <si>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</si>
  <si>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</si>
  <si>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</si>
  <si>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</si>
  <si>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</si>
  <si>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</si>
  <si>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</si>
  <si>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</si>
  <si>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</si>
  <si>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</si>
  <si>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</si>
  <si>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</si>
  <si>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</si>
  <si>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</si>
  <si>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</si>
  <si>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</si>
  <si>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</si>
  <si>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</si>
  <si>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</si>
  <si>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</si>
  <si>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</si>
  <si>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</si>
  <si>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</si>
  <si>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</si>
  <si>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</si>
  <si>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</si>
  <si>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</si>
  <si>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</si>
  <si>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</si>
  <si>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</si>
  <si>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</si>
  <si>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</si>
  <si>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</si>
  <si>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</si>
  <si>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</si>
  <si>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</si>
  <si>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</si>
  <si>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</si>
  <si>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</si>
  <si>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</si>
  <si>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</si>
  <si>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</si>
  <si>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</si>
  <si>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</si>
  <si>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</si>
  <si>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</si>
  <si>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</si>
  <si>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</si>
  <si>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</si>
  <si>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</si>
  <si>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</si>
  <si>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</si>
  <si>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</si>
  <si>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</si>
  <si>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</si>
  <si>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</si>
  <si>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</si>
  <si>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</si>
  <si>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</si>
  <si>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</si>
  <si>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</si>
  <si>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</si>
  <si>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</si>
  <si>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</si>
  <si>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</si>
  <si>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</si>
  <si>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</si>
  <si>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</si>
  <si>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</si>
  <si>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</si>
  <si>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</si>
  <si>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</si>
  <si>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</si>
  <si>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</si>
  <si>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</si>
  <si>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</si>
  <si>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</si>
  <si>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</si>
  <si>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</si>
  <si>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</si>
  <si>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</si>
  <si>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</si>
  <si>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</si>
  <si>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</si>
  <si>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</si>
  <si>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</si>
  <si>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</si>
  <si>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</si>
  <si>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</si>
  <si>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</si>
  <si>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</si>
  <si>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</si>
  <si>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</si>
  <si>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</si>
  <si>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</si>
  <si>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</si>
  <si>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</si>
  <si>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</si>
  <si>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</si>
  <si>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</si>
  <si>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</si>
  <si>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</si>
  <si>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</si>
  <si>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</si>
  <si>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</si>
  <si>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</si>
  <si>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</si>
  <si>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</si>
  <si>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</si>
  <si>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</si>
  <si>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</si>
  <si>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</si>
  <si>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</si>
  <si>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</si>
  <si>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</si>
  <si>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</si>
  <si>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</si>
  <si>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</si>
  <si>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</si>
  <si>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</si>
  <si>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</si>
  <si>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</si>
  <si>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</si>
  <si>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</si>
  <si>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</si>
  <si>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</si>
  <si>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</si>
  <si>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</si>
  <si>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</si>
  <si>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</si>
  <si>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</si>
  <si>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</si>
  <si>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</si>
  <si>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</si>
  <si>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</si>
  <si>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</si>
  <si>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</si>
  <si>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</si>
  <si>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</si>
  <si>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</si>
  <si>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</si>
  <si>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</si>
  <si>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</si>
  <si>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</si>
  <si>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</si>
  <si>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</si>
  <si>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</si>
  <si>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</si>
  <si>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</si>
  <si>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</si>
  <si>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</si>
  <si>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</si>
  <si>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</si>
  <si>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</si>
  <si>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</si>
  <si>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</si>
  <si>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</si>
  <si>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</si>
  <si>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</si>
  <si>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</si>
  <si>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</si>
  <si>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</si>
  <si>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</si>
  <si>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</si>
  <si>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</si>
  <si>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</si>
  <si>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</si>
  <si>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</si>
  <si>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</si>
  <si>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</si>
  <si>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</si>
  <si>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</si>
  <si>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</si>
  <si>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</si>
  <si>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</si>
  <si>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</si>
  <si>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</si>
  <si>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</si>
  <si>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</si>
  <si>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</si>
  <si>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</si>
  <si>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</si>
  <si>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</si>
  <si>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</si>
  <si>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</si>
  <si>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</si>
  <si>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</si>
  <si>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</si>
  <si>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</si>
  <si>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</si>
  <si>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</si>
  <si>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</si>
  <si>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</si>
  <si>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</si>
  <si>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</si>
  <si>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</si>
  <si>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</si>
  <si>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</si>
  <si>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</si>
  <si>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</si>
  <si>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</si>
  <si>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</si>
  <si>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</si>
  <si>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</si>
  <si>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</si>
  <si>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</si>
  <si>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</si>
  <si>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</si>
  <si>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</si>
  <si>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</si>
  <si>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</si>
  <si>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</si>
  <si>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</si>
  <si>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</si>
  <si>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</si>
  <si>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</si>
  <si>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</si>
  <si>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</si>
  <si>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</si>
  <si>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</si>
  <si>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</si>
  <si>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</si>
  <si>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</si>
  <si>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</si>
  <si>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</si>
  <si>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</si>
  <si>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</si>
  <si>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</si>
  <si>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</si>
  <si>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</si>
  <si>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</si>
  <si>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</si>
  <si>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</si>
  <si>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</si>
  <si>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</si>
  <si>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</si>
  <si>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</si>
  <si>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</si>
  <si>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</si>
  <si>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</si>
  <si>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</si>
  <si>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</si>
  <si>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</si>
  <si>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</si>
  <si>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</si>
  <si>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</si>
  <si>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</si>
  <si>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</si>
  <si>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</si>
  <si>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</si>
  <si>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</si>
  <si>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</si>
  <si>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</si>
  <si>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</si>
  <si>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</si>
  <si>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</si>
  <si>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</si>
  <si>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</si>
  <si>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</si>
  <si>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</si>
  <si>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</si>
  <si>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</si>
  <si>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</si>
  <si>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</si>
  <si>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</si>
  <si>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</si>
  <si>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</si>
  <si>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</si>
  <si>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</si>
  <si>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</si>
  <si>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</si>
  <si>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</si>
  <si>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</si>
  <si>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</si>
  <si>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</si>
  <si>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</si>
  <si>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</si>
  <si>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</si>
  <si>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</si>
  <si>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</si>
  <si>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</si>
  <si>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</si>
  <si>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</si>
  <si>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</si>
  <si>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</si>
  <si>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</si>
  <si>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</si>
  <si>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</si>
  <si>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</si>
  <si>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</si>
  <si>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</si>
  <si>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</si>
  <si>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</si>
  <si>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</si>
  <si>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</si>
  <si>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</si>
  <si>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</si>
  <si>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</si>
  <si>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</si>
  <si>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</si>
  <si>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</si>
  <si>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</si>
  <si>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</si>
  <si>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</si>
  <si>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</si>
  <si>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</si>
  <si>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</si>
  <si>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</si>
  <si>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</si>
  <si>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</si>
  <si>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</si>
  <si>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</si>
  <si>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</si>
  <si>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</si>
  <si>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</si>
  <si>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</si>
  <si>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</si>
  <si>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</si>
  <si>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</si>
  <si>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</si>
  <si>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</si>
  <si>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</si>
  <si>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</si>
  <si>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</si>
  <si>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</si>
  <si>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</si>
  <si>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</si>
  <si>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</si>
  <si>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</si>
  <si>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</si>
  <si>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</si>
  <si>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</si>
  <si>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</si>
  <si>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</si>
  <si>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</si>
  <si>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</si>
  <si>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</si>
  <si>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</si>
  <si>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</si>
  <si>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</si>
  <si>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</si>
  <si>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</si>
  <si>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</si>
  <si>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</si>
  <si>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</si>
  <si>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</si>
  <si>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</si>
  <si>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</si>
  <si>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</si>
  <si>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</si>
  <si>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</si>
  <si>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</si>
  <si>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</si>
  <si>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</si>
  <si>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</si>
  <si>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</si>
  <si>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</si>
  <si>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</si>
  <si>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</si>
  <si>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</si>
  <si>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</si>
  <si>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</si>
  <si>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</si>
  <si>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</si>
  <si>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</si>
  <si>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</si>
  <si>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</si>
  <si>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</si>
  <si>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</si>
  <si>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</si>
  <si>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</si>
  <si>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</si>
  <si>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</si>
  <si>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</si>
  <si>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</si>
  <si>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</si>
  <si>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</si>
  <si>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</si>
  <si>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</si>
  <si>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</si>
  <si>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</si>
  <si>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</si>
  <si>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</si>
  <si>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</si>
  <si>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</si>
  <si>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</si>
  <si>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</si>
  <si>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</si>
  <si>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</si>
  <si>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</si>
  <si>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</si>
  <si>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</si>
  <si>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</si>
  <si>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</si>
  <si>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</si>
  <si>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</si>
  <si>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</si>
  <si>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</si>
  <si>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</si>
  <si>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</si>
  <si>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</si>
  <si>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</si>
  <si>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</si>
  <si>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</si>
  <si>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</si>
  <si>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</si>
  <si>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</si>
  <si>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</si>
  <si>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</si>
  <si>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</si>
  <si>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</si>
  <si>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</si>
  <si>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</si>
  <si>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</si>
  <si>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</si>
  <si>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</si>
  <si>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</si>
  <si>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</si>
  <si>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</si>
  <si>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</si>
  <si>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</si>
  <si>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</si>
  <si>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</si>
  <si>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</si>
  <si>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</si>
  <si>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</si>
  <si>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</si>
  <si>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</si>
  <si>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</si>
  <si>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</si>
  <si>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</si>
  <si>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</si>
  <si>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</si>
  <si>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</si>
  <si>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</si>
  <si>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</si>
  <si>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</si>
  <si>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</si>
  <si>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</si>
  <si>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</si>
  <si>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</si>
  <si>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</si>
  <si>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</si>
  <si>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</si>
  <si>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</si>
  <si>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</si>
  <si>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</si>
  <si>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</si>
  <si>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</si>
  <si>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</si>
  <si>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</si>
  <si>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</si>
  <si>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</si>
  <si>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</si>
  <si>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</si>
  <si>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</si>
  <si>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</si>
  <si>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</si>
  <si>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</si>
  <si>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</si>
  <si>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</si>
  <si>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</si>
  <si>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</si>
  <si>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</si>
  <si>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</si>
  <si>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</si>
  <si>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</si>
  <si>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</si>
  <si>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</si>
  <si>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</si>
  <si>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</si>
  <si>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</si>
  <si>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</si>
  <si>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</si>
  <si>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</si>
  <si>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</si>
  <si>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</si>
  <si>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</si>
  <si>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</si>
  <si>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</si>
  <si>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</si>
  <si>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</si>
  <si>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</si>
  <si>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</si>
  <si>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</si>
  <si>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</si>
  <si>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</si>
  <si>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</si>
  <si>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</si>
  <si>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</si>
  <si>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</si>
  <si>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</si>
  <si>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</si>
  <si>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</si>
  <si>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</si>
  <si>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</si>
  <si>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</si>
  <si>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</si>
  <si>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</si>
  <si>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</si>
  <si>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</si>
  <si>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</si>
  <si>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</si>
  <si>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</si>
  <si>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</si>
  <si>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</si>
  <si>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</si>
  <si>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</si>
  <si>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</si>
  <si>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</si>
  <si>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</si>
  <si>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</si>
  <si>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</si>
  <si>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</si>
  <si>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</si>
  <si>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</si>
  <si>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</si>
  <si>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</si>
  <si>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</si>
  <si>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</si>
  <si>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</si>
  <si>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</si>
  <si>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</si>
  <si>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</si>
  <si>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</si>
  <si>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</si>
  <si>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</si>
  <si>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</si>
  <si>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</si>
  <si>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</si>
  <si>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</si>
  <si>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</si>
  <si>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</si>
  <si>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</si>
  <si>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</si>
  <si>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</si>
  <si>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</si>
  <si>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</si>
  <si>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</si>
  <si>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</si>
  <si>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</si>
  <si>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</si>
  <si>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</si>
  <si>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</si>
  <si>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</si>
  <si>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</si>
  <si>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</si>
  <si>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</si>
  <si>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</si>
  <si>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</si>
  <si>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</si>
  <si>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</si>
  <si>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</si>
  <si>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</si>
  <si>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</si>
  <si>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</si>
  <si>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</si>
  <si>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</si>
  <si>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</si>
  <si>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</si>
  <si>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</si>
  <si>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</si>
  <si>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</si>
  <si>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</si>
  <si>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</si>
  <si>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</si>
  <si>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</si>
  <si>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</si>
  <si>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</si>
  <si>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</si>
  <si>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</si>
  <si>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</si>
  <si>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</si>
  <si>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</si>
  <si>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</si>
  <si>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</si>
  <si>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</si>
  <si>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</si>
  <si>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</si>
  <si>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</si>
  <si>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</si>
  <si>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</si>
  <si>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</si>
  <si>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</si>
  <si>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</si>
  <si>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</si>
  <si>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</si>
  <si>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</si>
  <si>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</si>
  <si>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</si>
  <si>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</si>
  <si>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</si>
  <si>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</si>
  <si>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</si>
  <si>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</si>
  <si>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</si>
  <si>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</si>
  <si>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</si>
  <si>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</si>
  <si>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</si>
  <si>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</si>
  <si>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</si>
  <si>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</si>
  <si>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</si>
  <si>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</si>
  <si>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</si>
  <si>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</si>
  <si>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</si>
  <si>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</si>
  <si>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</si>
  <si>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</si>
  <si>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</si>
  <si>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</si>
  <si>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</si>
  <si>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</si>
  <si>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</si>
  <si>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</si>
  <si>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</si>
  <si>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</si>
  <si>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</si>
  <si>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</si>
  <si>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</si>
  <si>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</si>
  <si>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</si>
  <si>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</si>
  <si>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</si>
  <si>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</si>
  <si>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</si>
  <si>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</si>
  <si>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</si>
  <si>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</si>
  <si>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</si>
  <si>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</si>
  <si>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</si>
  <si>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</si>
  <si>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</si>
  <si>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</si>
  <si>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</si>
  <si>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</si>
  <si>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</si>
  <si>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</si>
  <si>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</si>
  <si>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</si>
  <si>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</si>
  <si>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</si>
  <si>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</si>
  <si>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</si>
  <si>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</si>
  <si>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</si>
  <si>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</si>
  <si>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</si>
  <si>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</si>
  <si>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</si>
  <si>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</si>
  <si>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</si>
  <si>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</si>
  <si>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</si>
  <si>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</si>
  <si>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</si>
  <si>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</si>
  <si>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</si>
  <si>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</si>
  <si>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</si>
  <si>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</si>
  <si>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</si>
  <si>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</si>
  <si>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</si>
  <si>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</si>
  <si>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</si>
  <si>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</si>
  <si>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</si>
  <si>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</si>
  <si>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</si>
  <si>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</si>
  <si>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</si>
  <si>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</si>
  <si>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</si>
  <si>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</si>
  <si>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</si>
  <si>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</si>
  <si>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</si>
  <si>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</si>
  <si>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</si>
  <si>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</si>
  <si>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</si>
  <si>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</si>
  <si>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</si>
  <si>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</si>
  <si>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</si>
  <si>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</si>
  <si>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</si>
  <si>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</si>
  <si>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</si>
  <si>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</si>
  <si>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</si>
  <si>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</si>
  <si>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</si>
  <si>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</si>
  <si>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</si>
  <si>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</si>
  <si>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</si>
  <si>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</si>
  <si>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</si>
  <si>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</si>
  <si>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</si>
  <si>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</si>
  <si>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</si>
  <si>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</si>
  <si>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</si>
  <si>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</si>
  <si>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</si>
  <si>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</si>
  <si>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</si>
  <si>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</si>
  <si>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</si>
  <si>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</si>
  <si>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</si>
  <si>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</si>
  <si>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</si>
  <si>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</si>
  <si>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</si>
  <si>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</si>
  <si>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</si>
  <si>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</si>
  <si>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</si>
  <si>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</si>
  <si>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</si>
  <si>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</si>
  <si>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</si>
  <si>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</si>
  <si>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</si>
  <si>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</si>
  <si>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</si>
  <si>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</si>
  <si>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</si>
  <si>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</si>
  <si>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</si>
  <si>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</si>
  <si>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</si>
  <si>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</si>
  <si>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</si>
  <si>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</si>
  <si>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</si>
  <si>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</si>
  <si>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</si>
  <si>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</si>
  <si>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</si>
  <si>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</si>
  <si>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</si>
  <si>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</si>
  <si>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</si>
  <si>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</si>
  <si>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</si>
  <si>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</si>
  <si>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</si>
  <si>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</si>
  <si>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</si>
  <si>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</si>
  <si>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</si>
  <si>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</si>
  <si>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</si>
  <si>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</si>
  <si>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</si>
  <si>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</si>
  <si>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</si>
  <si>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</si>
  <si>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</si>
  <si>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</si>
  <si>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</si>
  <si>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</si>
  <si>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</si>
  <si>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</si>
  <si>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</si>
  <si>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</si>
  <si>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</si>
  <si>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</si>
  <si>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</si>
  <si>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</si>
  <si>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</si>
  <si>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</si>
  <si>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</si>
  <si>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</si>
  <si>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</si>
  <si>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</si>
  <si>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</si>
  <si>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</si>
  <si>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</si>
  <si>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</si>
  <si>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</si>
  <si>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</si>
  <si>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</si>
  <si>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</si>
  <si>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</si>
  <si>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</si>
  <si>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</si>
  <si>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</si>
  <si>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</si>
  <si>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</si>
  <si>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</si>
  <si>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</si>
  <si>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</si>
  <si>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</si>
  <si>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</si>
  <si>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</si>
  <si>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</si>
  <si>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</si>
  <si>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</si>
  <si>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</si>
  <si>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</si>
  <si>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</si>
  <si>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</si>
  <si>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</si>
  <si>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</si>
  <si>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</si>
  <si>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</si>
  <si>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</si>
  <si>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</si>
  <si>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</si>
  <si>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</si>
  <si>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</si>
  <si>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</si>
  <si>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</si>
  <si>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</si>
  <si>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</si>
  <si>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</si>
  <si>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</si>
  <si>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</si>
  <si>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</si>
  <si>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</si>
  <si>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</si>
  <si>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</si>
  <si>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</si>
  <si>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</si>
  <si>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</si>
  <si>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</si>
  <si>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</si>
  <si>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</si>
  <si>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</si>
  <si>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</si>
  <si>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</si>
  <si>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</si>
  <si>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</si>
  <si>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</si>
  <si>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</si>
  <si>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</si>
  <si>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</si>
  <si>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</si>
  <si>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</si>
  <si>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</si>
  <si>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</si>
  <si>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</si>
  <si>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</si>
  <si>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</si>
  <si>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</si>
  <si>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</si>
  <si>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</si>
  <si>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</si>
  <si>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</si>
  <si>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</si>
  <si>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</si>
  <si>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</si>
  <si>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</si>
  <si>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</si>
  <si>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</si>
  <si>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</si>
  <si>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</si>
  <si>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</si>
  <si>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</si>
  <si>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</si>
  <si>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</si>
  <si>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</si>
  <si>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</si>
  <si>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</si>
  <si>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</si>
  <si>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</si>
  <si>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</si>
  <si>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</si>
  <si>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</si>
  <si>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</si>
  <si>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</si>
  <si>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</si>
  <si>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</si>
  <si>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</si>
  <si>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</si>
  <si>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</si>
  <si>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</si>
  <si>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</si>
  <si>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</si>
  <si>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</si>
  <si>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</si>
  <si>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</si>
  <si>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</si>
  <si>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</si>
  <si>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</si>
  <si>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</si>
  <si>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</si>
  <si>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</si>
  <si>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</si>
  <si>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</si>
  <si>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</si>
  <si>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</si>
  <si>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</si>
  <si>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</si>
  <si>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</si>
  <si>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</si>
  <si>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</si>
  <si>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</si>
  <si>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</si>
  <si>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</si>
  <si>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</si>
  <si>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</si>
  <si>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</si>
  <si>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</si>
  <si>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</si>
  <si>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</si>
  <si>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</si>
  <si>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</si>
  <si>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</si>
  <si>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</si>
  <si>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</si>
  <si>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</si>
  <si>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</si>
  <si>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</si>
  <si>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</si>
  <si>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</si>
  <si>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</si>
  <si>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</si>
  <si>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</si>
  <si>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</si>
  <si>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</si>
  <si>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</si>
  <si>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</si>
  <si>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</si>
  <si>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</si>
  <si>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</si>
  <si>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</si>
  <si>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</si>
  <si>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</si>
  <si>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</si>
  <si>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</si>
  <si>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</si>
  <si>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</si>
  <si>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</si>
  <si>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</si>
  <si>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</si>
  <si>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</si>
  <si>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</si>
  <si>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</si>
  <si>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</si>
  <si>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</si>
  <si>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</si>
  <si>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</si>
  <si>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</si>
  <si>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</si>
  <si>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</si>
  <si>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</si>
  <si>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</si>
  <si>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</si>
  <si>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</si>
  <si>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</si>
  <si>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</si>
  <si>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</si>
  <si>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</si>
  <si>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</si>
  <si>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</si>
  <si>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</si>
  <si>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</si>
  <si>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</si>
  <si>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</si>
  <si>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</si>
  <si>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</si>
  <si>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</si>
  <si>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</si>
  <si>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</si>
  <si>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</si>
  <si>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</si>
  <si>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</si>
  <si>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</si>
  <si>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</si>
  <si>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</si>
  <si>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</si>
  <si>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</si>
  <si>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</si>
  <si>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</si>
  <si>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</si>
  <si>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</si>
  <si>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</si>
  <si>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</si>
  <si>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</si>
  <si>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</si>
  <si>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</si>
  <si>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</si>
  <si>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</si>
  <si>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</si>
  <si>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</si>
  <si>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</si>
  <si>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</si>
  <si>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</si>
  <si>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</si>
  <si>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</si>
  <si>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</si>
  <si>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</si>
  <si>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</si>
  <si>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</si>
  <si>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</si>
  <si>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</si>
  <si>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</si>
  <si>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</si>
  <si>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</si>
  <si>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</si>
  <si>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</si>
  <si>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</si>
  <si>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</si>
  <si>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</si>
  <si>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</si>
  <si>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</si>
  <si>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</si>
  <si>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</si>
  <si>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</si>
  <si>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</si>
  <si>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</si>
  <si>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</si>
  <si>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</si>
  <si>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</si>
  <si>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</si>
  <si>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</si>
  <si>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</si>
  <si>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</si>
  <si>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</si>
  <si>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</si>
  <si>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</si>
  <si>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</si>
  <si>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</si>
  <si>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</si>
  <si>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</si>
  <si>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</si>
  <si>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</si>
  <si>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</si>
  <si>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</si>
  <si>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</si>
  <si>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</si>
  <si>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</si>
  <si>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</si>
  <si>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</si>
  <si>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</si>
  <si>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</si>
  <si>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</si>
  <si>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</si>
  <si>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</si>
  <si>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</si>
  <si>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</si>
  <si>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</si>
  <si>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</si>
  <si>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</si>
  <si>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</si>
  <si>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</si>
  <si>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</si>
  <si>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</si>
  <si>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</si>
  <si>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</si>
  <si>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</si>
  <si>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</si>
  <si>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</si>
  <si>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</si>
  <si>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</si>
  <si>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</si>
  <si>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</si>
  <si>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</si>
  <si>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</si>
  <si>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</si>
  <si>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</si>
  <si>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</si>
  <si>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</si>
  <si>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</si>
  <si>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</si>
  <si>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</si>
  <si>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</si>
  <si>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</si>
  <si>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</si>
  <si>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</si>
  <si>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</si>
  <si>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</si>
  <si>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</si>
  <si>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</si>
  <si>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</si>
  <si>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</si>
  <si>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</si>
  <si>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</si>
  <si>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</si>
  <si>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</si>
  <si>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</si>
  <si>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</si>
  <si>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</si>
  <si>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</si>
  <si>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</si>
  <si>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</si>
  <si>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</si>
  <si>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</si>
  <si>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</si>
  <si>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</si>
  <si>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</si>
  <si>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</si>
  <si>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</si>
  <si>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</si>
  <si>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</si>
  <si>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</si>
  <si>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</si>
  <si>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</si>
  <si>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</si>
  <si>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</si>
  <si>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</si>
  <si>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</si>
  <si>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</si>
  <si>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</si>
  <si>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</si>
  <si>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</si>
  <si>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</si>
  <si>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</si>
  <si>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</si>
  <si>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</si>
  <si>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</si>
  <si>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</si>
  <si>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</si>
  <si>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</si>
  <si>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</si>
  <si>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</si>
  <si>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</si>
  <si>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</si>
  <si>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</si>
  <si>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</si>
  <si>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</si>
  <si>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</si>
  <si>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</si>
  <si>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</si>
  <si>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</si>
  <si>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</si>
  <si>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</si>
  <si>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</si>
  <si>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</si>
  <si>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</si>
  <si>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</si>
  <si>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</si>
  <si>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</si>
  <si>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</si>
  <si>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</si>
  <si>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</si>
  <si>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</si>
  <si>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</si>
  <si>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</si>
  <si>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</si>
  <si>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</si>
  <si>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</si>
  <si>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</si>
  <si>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</si>
  <si>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</si>
  <si>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</si>
  <si>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</si>
  <si>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</si>
  <si>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</si>
  <si>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</si>
  <si>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</si>
  <si>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</si>
  <si>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</si>
  <si>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</si>
  <si>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</si>
  <si>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</si>
  <si>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</si>
  <si>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</si>
  <si>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</si>
  <si>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</si>
  <si>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</si>
  <si>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</si>
  <si>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</si>
  <si>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</si>
  <si>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</si>
  <si>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</si>
  <si>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</si>
  <si>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</si>
  <si>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</si>
  <si>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</si>
  <si>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</si>
  <si>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</si>
  <si>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</si>
  <si>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</si>
  <si>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</si>
  <si>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</si>
  <si>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</si>
  <si>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</si>
  <si>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</si>
  <si>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</si>
  <si>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</si>
  <si>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</si>
  <si>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</si>
  <si>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</si>
  <si>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</si>
  <si>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</si>
  <si>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</si>
  <si>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</si>
  <si>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</si>
  <si>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</si>
  <si>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</si>
  <si>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</si>
  <si>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</si>
  <si>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</si>
  <si>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</si>
  <si>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</si>
  <si>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</si>
  <si>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</si>
  <si>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</si>
  <si>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</si>
  <si>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</si>
  <si>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</si>
  <si>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</si>
  <si>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</si>
  <si>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</si>
  <si>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</si>
  <si>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</si>
  <si>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</si>
  <si>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</si>
  <si>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</si>
  <si>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</si>
  <si>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</si>
  <si>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</si>
  <si>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</si>
  <si>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</si>
  <si>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</si>
  <si>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</si>
  <si>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</si>
  <si>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</si>
  <si>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</si>
  <si>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</si>
  <si>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</si>
  <si>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</si>
  <si>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</si>
  <si>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</si>
  <si>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</si>
  <si>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</si>
  <si>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</si>
  <si>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</si>
  <si>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</si>
  <si>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</si>
  <si>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</si>
  <si>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</si>
  <si>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</si>
  <si>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</si>
  <si>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</si>
  <si>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</si>
  <si>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</si>
  <si>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</si>
  <si>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</si>
  <si>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</si>
  <si>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</si>
  <si>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</si>
  <si>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</si>
  <si>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</si>
  <si>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</si>
  <si>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</si>
  <si>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</si>
  <si>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</si>
  <si>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</si>
  <si>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</si>
  <si>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</si>
  <si>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</si>
  <si>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</si>
  <si>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</si>
  <si>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</si>
  <si>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</si>
  <si>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</si>
  <si>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</si>
  <si>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</si>
  <si>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</si>
  <si>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</si>
  <si>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</si>
  <si>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</si>
  <si>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</si>
  <si>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</si>
  <si>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</si>
  <si>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</si>
  <si>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</si>
  <si>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</si>
  <si>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</si>
  <si>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</si>
  <si>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</si>
  <si>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</si>
  <si>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</si>
  <si>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</si>
  <si>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</si>
  <si>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</si>
  <si>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</si>
  <si>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</si>
  <si>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</si>
  <si>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</si>
  <si>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</si>
  <si>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</si>
  <si>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</si>
  <si>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</si>
  <si>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</si>
  <si>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</si>
  <si>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</si>
  <si>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</si>
  <si>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</si>
  <si>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</si>
  <si>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</si>
  <si>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</si>
  <si>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</si>
  <si>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</si>
  <si>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</si>
  <si>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</si>
  <si>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</si>
  <si>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</si>
  <si>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</si>
  <si>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</si>
  <si>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</si>
  <si>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</si>
  <si>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</si>
  <si>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</si>
  <si>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</si>
  <si>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</si>
  <si>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</si>
  <si>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</si>
  <si>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</si>
  <si>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</si>
  <si>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</si>
  <si>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</si>
  <si>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</si>
  <si>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</si>
  <si>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</si>
  <si>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</si>
  <si>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</si>
  <si>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</si>
  <si>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</si>
  <si>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</si>
  <si>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</si>
  <si>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</si>
  <si>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</si>
  <si>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</si>
  <si>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</si>
  <si>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</si>
  <si>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</si>
  <si>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</si>
  <si>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</si>
  <si>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</si>
  <si>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</si>
  <si>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</si>
  <si>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</si>
  <si>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</si>
  <si>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</si>
  <si>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</si>
  <si>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</si>
  <si>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</si>
  <si>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</si>
  <si>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</si>
  <si>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</si>
  <si>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</si>
  <si>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</si>
  <si>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</si>
  <si>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</si>
  <si>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</si>
  <si>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</si>
  <si>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</si>
  <si>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</si>
  <si>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</si>
  <si>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</si>
  <si>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</si>
  <si>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</si>
  <si>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</si>
  <si>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</si>
  <si>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</si>
  <si>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</si>
  <si>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</si>
  <si>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</si>
  <si>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</si>
  <si>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</si>
  <si>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</si>
  <si>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</si>
  <si>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</si>
  <si>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</si>
  <si>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</si>
  <si>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</si>
  <si>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</si>
  <si>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</si>
  <si>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</si>
  <si>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</si>
  <si>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</si>
  <si>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</si>
  <si>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</si>
  <si>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</si>
  <si>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</si>
  <si>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</si>
  <si>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</si>
  <si>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</si>
  <si>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</si>
  <si>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</si>
  <si>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</si>
  <si>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</si>
  <si>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</si>
  <si>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</si>
  <si>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</si>
  <si>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</si>
  <si>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</si>
  <si>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</si>
  <si>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</si>
  <si>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</si>
  <si>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</si>
  <si>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</si>
  <si>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</si>
  <si>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</si>
  <si>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</si>
  <si>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</si>
  <si>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</si>
  <si>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</si>
  <si>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</si>
  <si>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</si>
  <si>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</si>
  <si>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</si>
  <si>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</si>
  <si>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</si>
  <si>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</si>
  <si>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</si>
  <si>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</si>
  <si>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</si>
  <si>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</si>
  <si>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</si>
  <si>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</si>
  <si>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</si>
  <si>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</si>
  <si>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</si>
  <si>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</si>
  <si>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</si>
  <si>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</si>
  <si>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</si>
  <si>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</si>
  <si>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</si>
  <si>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</si>
  <si>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</si>
  <si>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</si>
  <si>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</si>
  <si>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</si>
  <si>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</si>
  <si>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</si>
  <si>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</si>
  <si>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</si>
  <si>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</si>
  <si>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</si>
  <si>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</si>
  <si>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</si>
  <si>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</si>
  <si>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</si>
  <si>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</si>
  <si>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</si>
  <si>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</si>
  <si>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</si>
  <si>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</si>
  <si>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</si>
  <si>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</si>
  <si>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</si>
  <si>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</si>
  <si>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</si>
  <si>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</si>
  <si>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</si>
  <si>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</si>
  <si>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</si>
  <si>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</si>
  <si>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</si>
  <si>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</si>
  <si>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</si>
  <si>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</si>
  <si>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</si>
  <si>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</si>
  <si>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</si>
  <si>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</si>
  <si>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</si>
  <si>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</si>
  <si>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</si>
  <si>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</si>
  <si>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</si>
  <si>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</si>
  <si>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</si>
  <si>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</si>
  <si>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</si>
  <si>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</si>
  <si>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</si>
  <si>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</si>
  <si>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</si>
  <si>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</si>
  <si>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</si>
  <si>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</si>
  <si>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</si>
  <si>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</si>
  <si>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</si>
  <si>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</si>
  <si>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</si>
  <si>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</si>
  <si>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</si>
  <si>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</si>
  <si>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</si>
  <si>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</si>
  <si>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</si>
  <si>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</si>
  <si>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</si>
  <si>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</si>
  <si>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</si>
  <si>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</si>
  <si>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</si>
  <si>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</si>
  <si>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</si>
  <si>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</si>
  <si>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</si>
  <si>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</si>
  <si>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</si>
  <si>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</si>
  <si>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</si>
  <si>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</si>
  <si>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</si>
  <si>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</si>
  <si>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</si>
  <si>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</si>
  <si>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</si>
  <si>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</si>
  <si>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</si>
  <si>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</si>
  <si>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</si>
  <si>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</si>
  <si>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</si>
  <si>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</si>
  <si>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</si>
  <si>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</si>
  <si>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</si>
  <si>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</si>
  <si>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</si>
  <si>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</si>
  <si>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</si>
  <si>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</si>
  <si>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</si>
  <si>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</si>
  <si>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</si>
  <si>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</si>
  <si>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</si>
  <si>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</si>
  <si>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</si>
  <si>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</si>
  <si>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</si>
  <si>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</si>
  <si>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</si>
  <si>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</si>
  <si>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</si>
  <si>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</si>
  <si>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</si>
  <si>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</si>
  <si>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</si>
  <si>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</si>
  <si>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</si>
  <si>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</si>
  <si>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</si>
  <si>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</si>
  <si>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</si>
  <si>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</si>
  <si>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</si>
  <si>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</si>
  <si>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</si>
  <si>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</si>
  <si>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</si>
  <si>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</si>
  <si>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</si>
  <si>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</si>
  <si>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</si>
  <si>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</si>
  <si>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</si>
  <si>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</si>
  <si>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</si>
  <si>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</si>
  <si>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</si>
  <si>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</si>
  <si>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</si>
  <si>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</si>
  <si>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</si>
  <si>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</si>
  <si>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</si>
  <si>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</si>
  <si>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</si>
  <si>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</si>
  <si>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</si>
  <si>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</si>
  <si>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</si>
  <si>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</si>
  <si>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</si>
  <si>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</si>
  <si>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</si>
  <si>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</si>
  <si>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</si>
  <si>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</si>
  <si>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</si>
  <si>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</si>
  <si>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</si>
  <si>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</si>
  <si>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</si>
  <si>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</si>
  <si>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</si>
  <si>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</si>
  <si>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</si>
  <si>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</si>
  <si>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</si>
  <si>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</si>
  <si>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</si>
  <si>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</si>
  <si>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</si>
  <si>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</si>
  <si>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</si>
  <si>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</si>
  <si>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</si>
  <si>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</si>
  <si>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</si>
  <si>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</si>
  <si>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</si>
  <si>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</si>
  <si>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</si>
  <si>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</si>
  <si>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</si>
  <si>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</si>
  <si>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</si>
  <si>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</si>
  <si>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</si>
  <si>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</si>
  <si>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</si>
  <si>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</si>
  <si>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</si>
  <si>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</si>
  <si>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</si>
  <si>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</si>
  <si>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</si>
  <si>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</si>
  <si>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</si>
  <si>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</si>
  <si>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</si>
  <si>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</si>
  <si>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</si>
  <si>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</si>
  <si>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</si>
  <si>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</si>
  <si>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</si>
  <si>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</si>
  <si>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</si>
  <si>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</si>
  <si>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</si>
  <si>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</si>
  <si>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</si>
  <si>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</si>
  <si>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</si>
  <si>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</si>
  <si>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</si>
  <si>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</si>
  <si>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</si>
  <si>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</si>
  <si>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</si>
  <si>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</si>
  <si>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</si>
  <si>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</si>
  <si>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</si>
  <si>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</si>
  <si>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</si>
  <si>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</si>
  <si>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</si>
  <si>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</si>
  <si>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</si>
  <si>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</si>
  <si>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</si>
  <si>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</si>
  <si>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</si>
  <si>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</si>
  <si>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</si>
  <si>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</si>
  <si>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</si>
  <si>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</si>
  <si>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</si>
  <si>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</si>
  <si>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</si>
  <si>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</si>
  <si>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</si>
  <si>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</si>
  <si>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</si>
  <si>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</si>
  <si>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</si>
  <si>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</si>
  <si>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</si>
  <si>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</si>
  <si>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</si>
  <si>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</si>
  <si>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</si>
  <si>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</si>
  <si>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</si>
  <si>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</si>
  <si>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</si>
  <si>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</si>
  <si>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</si>
  <si>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</si>
  <si>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</si>
  <si>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</si>
  <si>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</si>
  <si>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</si>
  <si>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</si>
  <si>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</si>
  <si>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</si>
  <si>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</si>
  <si>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</si>
  <si>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</si>
  <si>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</si>
  <si>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</si>
  <si>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</si>
  <si>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</si>
  <si>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</si>
  <si>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</si>
  <si>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</si>
  <si>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</si>
  <si>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</si>
  <si>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</si>
  <si>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</si>
  <si>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</si>
  <si>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</si>
  <si>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</si>
  <si>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</si>
  <si>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</si>
  <si>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</si>
  <si>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</si>
  <si>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</si>
  <si>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</si>
  <si>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</si>
  <si>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</si>
  <si>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</si>
  <si>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</si>
  <si>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</si>
  <si>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</si>
  <si>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</si>
  <si>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</si>
  <si>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</si>
  <si>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</si>
  <si>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</si>
  <si>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</si>
  <si>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</si>
  <si>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</si>
  <si>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</si>
  <si>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</si>
  <si>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</si>
  <si>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</si>
  <si>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</si>
  <si>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</si>
  <si>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</si>
  <si>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</si>
  <si>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</si>
  <si>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</si>
  <si>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</si>
  <si>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</si>
  <si>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</si>
  <si>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</si>
  <si>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</si>
  <si>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</si>
  <si>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</si>
  <si>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</si>
  <si>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</si>
  <si>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</si>
  <si>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</si>
  <si>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</si>
  <si>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</si>
  <si>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</si>
  <si>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</si>
  <si>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</si>
  <si>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</si>
  <si>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</si>
  <si>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</si>
  <si>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</si>
  <si>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</si>
  <si>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</si>
  <si>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</si>
  <si>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</si>
  <si>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</si>
  <si>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</si>
  <si>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</si>
  <si>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</si>
  <si>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</si>
  <si>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</si>
  <si>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</si>
  <si>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</si>
  <si>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</si>
  <si>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</si>
  <si>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</si>
  <si>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</si>
  <si>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</si>
  <si>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</si>
  <si>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</si>
  <si>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</si>
  <si>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</si>
  <si>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</si>
  <si>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</si>
  <si>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</si>
  <si>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</si>
  <si>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</si>
  <si>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</si>
  <si>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</si>
  <si>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</si>
  <si>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</si>
  <si>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</si>
  <si>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</si>
  <si>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</si>
  <si>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</si>
  <si>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</si>
  <si>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</si>
  <si>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</si>
  <si>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</si>
  <si>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</si>
  <si>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</si>
  <si>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</si>
  <si>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</si>
  <si>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</si>
  <si>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</si>
  <si>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</si>
  <si>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</si>
  <si>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</si>
  <si>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</si>
  <si>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</si>
  <si>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</si>
  <si>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</si>
  <si>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</si>
  <si>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</si>
  <si>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</si>
  <si>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</si>
  <si>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</si>
  <si>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</si>
  <si>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</si>
  <si>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</si>
  <si>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</si>
  <si>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</si>
  <si>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</si>
  <si>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</si>
  <si>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</si>
  <si>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</si>
  <si>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</si>
  <si>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</si>
  <si>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</si>
  <si>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</si>
  <si>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</si>
  <si>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</si>
  <si>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</si>
  <si>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</si>
  <si>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</si>
  <si>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</si>
  <si>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</si>
  <si>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</si>
  <si>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</si>
  <si>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</si>
  <si>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</si>
  <si>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</si>
  <si>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</si>
  <si>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</si>
  <si>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</si>
  <si>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</si>
  <si>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</si>
  <si>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</si>
  <si>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</si>
  <si>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</si>
  <si>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</si>
  <si>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</si>
  <si>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</si>
  <si>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</si>
  <si>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</si>
  <si>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</si>
  <si>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</si>
  <si>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</si>
  <si>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</si>
  <si>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</si>
  <si>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</si>
  <si>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</si>
  <si>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</si>
  <si>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</si>
  <si>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</si>
  <si>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</si>
  <si>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</si>
  <si>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</si>
  <si>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</si>
  <si>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</si>
  <si>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</si>
  <si>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</si>
  <si>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</si>
  <si>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</si>
  <si>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</si>
  <si>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</si>
  <si>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</si>
  <si>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</si>
  <si>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</si>
  <si>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</si>
  <si>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</si>
  <si>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</si>
  <si>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</si>
  <si>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</si>
  <si>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</si>
  <si>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</si>
  <si>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</si>
  <si>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</si>
  <si>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</si>
  <si>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</si>
  <si>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</si>
  <si>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</si>
  <si>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</si>
  <si>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</si>
  <si>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</si>
  <si>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</si>
  <si>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</si>
  <si>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</si>
  <si>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</si>
  <si>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</si>
  <si>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</si>
  <si>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</si>
  <si>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</si>
  <si>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</si>
  <si>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</si>
  <si>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</si>
  <si>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</si>
  <si>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</si>
  <si>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</si>
  <si>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</si>
  <si>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</si>
  <si>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</si>
  <si>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</si>
  <si>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</si>
  <si>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</si>
  <si>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</si>
  <si>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</si>
  <si>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</si>
  <si>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</si>
  <si>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</si>
  <si>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</si>
  <si>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</si>
  <si>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</si>
  <si>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</si>
  <si>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</si>
  <si>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</si>
  <si>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</si>
  <si>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</si>
  <si>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</si>
  <si>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</si>
  <si>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</si>
  <si>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</si>
  <si>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</si>
  <si>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</si>
  <si>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</si>
  <si>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</si>
  <si>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</si>
  <si>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</si>
  <si>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</si>
  <si>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</si>
  <si>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</si>
  <si>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</si>
  <si>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</si>
  <si>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</si>
  <si>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</si>
  <si>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</si>
  <si>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</si>
  <si>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</si>
  <si>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</si>
  <si>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</si>
  <si>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</si>
  <si>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</si>
  <si>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</si>
  <si>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</si>
  <si>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</si>
  <si>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</si>
  <si>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</si>
  <si>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</si>
  <si>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</si>
  <si>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</si>
  <si>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</si>
  <si>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</si>
  <si>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</si>
  <si>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</si>
  <si>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</si>
  <si>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</si>
  <si>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</si>
  <si>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</si>
  <si>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</si>
  <si>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</si>
  <si>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</si>
  <si>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</si>
  <si>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</si>
  <si>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</si>
  <si>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</si>
  <si>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</si>
  <si>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</si>
  <si>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</si>
  <si>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</si>
  <si>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</si>
  <si>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</si>
  <si>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</si>
  <si>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</si>
  <si>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</si>
  <si>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</si>
  <si>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</si>
  <si>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</si>
  <si>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</si>
  <si>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</si>
  <si>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</si>
  <si>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</si>
  <si>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</si>
  <si>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</si>
  <si>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</si>
  <si>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</si>
  <si>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</si>
  <si>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</si>
  <si>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</si>
  <si>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</si>
  <si>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</si>
  <si>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</si>
  <si>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</si>
  <si>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</si>
  <si>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</si>
  <si>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</si>
  <si>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</si>
  <si>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</si>
  <si>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</si>
  <si>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</si>
  <si>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</si>
  <si>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</si>
  <si>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</si>
  <si>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</si>
  <si>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</si>
  <si>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</si>
  <si>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</si>
  <si>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</si>
  <si>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</si>
  <si>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</si>
  <si>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</si>
  <si>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</si>
  <si>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</si>
  <si>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</si>
  <si>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</si>
  <si>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</si>
  <si>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</si>
  <si>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</si>
  <si>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</si>
  <si>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</si>
  <si>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</si>
  <si>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</si>
  <si>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</si>
  <si>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</si>
  <si>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</si>
  <si>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</si>
  <si>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</si>
  <si>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</si>
  <si>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</si>
  <si>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</si>
  <si>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</si>
  <si>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</si>
  <si>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</si>
  <si>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</si>
  <si>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</si>
  <si>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</si>
  <si>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</si>
  <si>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</si>
  <si>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</si>
  <si>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</si>
  <si>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</si>
  <si>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</si>
  <si>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</si>
  <si>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</si>
  <si>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</si>
  <si>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</si>
  <si>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</si>
  <si>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</si>
  <si>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</si>
  <si>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</si>
  <si>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</si>
  <si>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</si>
  <si>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</si>
  <si>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</si>
  <si>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</si>
  <si>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</si>
  <si>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</si>
  <si>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</si>
  <si>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</si>
  <si>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</si>
  <si>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</si>
  <si>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</si>
  <si>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</si>
  <si>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</si>
  <si>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</si>
  <si>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</si>
  <si>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</si>
  <si>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</si>
  <si>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</si>
  <si>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</si>
  <si>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</si>
  <si>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</si>
  <si>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</si>
  <si>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</si>
  <si>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</si>
  <si>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</si>
  <si>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</si>
  <si>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</si>
  <si>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</si>
  <si>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</si>
  <si>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</si>
  <si>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</si>
  <si>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</si>
  <si>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</si>
  <si>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</si>
  <si>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</si>
  <si>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</si>
  <si>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</si>
  <si>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</si>
  <si>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</si>
  <si>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</si>
  <si>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</si>
  <si>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</si>
  <si>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</si>
  <si>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</si>
  <si>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</si>
  <si>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</si>
  <si>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</si>
  <si>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</si>
  <si>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</si>
  <si>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</si>
  <si>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</si>
  <si>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</si>
  <si>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</si>
  <si>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</si>
  <si>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</si>
  <si>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</si>
  <si>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</si>
  <si>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</si>
  <si>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</si>
  <si>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</si>
  <si>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</si>
  <si>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</si>
  <si>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</si>
  <si>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</si>
  <si>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</si>
  <si>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</si>
  <si>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</si>
  <si>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</si>
  <si>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</si>
  <si>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</si>
  <si>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</si>
  <si>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</si>
  <si>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</si>
  <si>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</si>
  <si>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</si>
  <si>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</si>
  <si>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</si>
  <si>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</si>
  <si>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</si>
  <si>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</si>
  <si>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</si>
  <si>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</si>
  <si>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</si>
  <si>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</si>
  <si>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</si>
  <si>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</si>
  <si>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</si>
  <si>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</si>
  <si>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</si>
  <si>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</si>
  <si>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</si>
  <si>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</si>
  <si>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</si>
  <si>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</si>
  <si>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</si>
  <si>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</si>
  <si>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</si>
  <si>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</si>
  <si>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</si>
  <si>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</si>
  <si>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</si>
  <si>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</si>
  <si>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</si>
  <si>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</si>
  <si>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</si>
  <si>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</si>
  <si>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</si>
  <si>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</si>
  <si>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</si>
  <si>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</si>
  <si>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</si>
  <si>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</si>
  <si>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</si>
  <si>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</si>
  <si>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</si>
  <si>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</si>
  <si>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</si>
  <si>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</si>
  <si>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</si>
  <si>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</si>
  <si>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</si>
  <si>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</si>
  <si>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</si>
  <si>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</si>
  <si>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</si>
  <si>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</si>
  <si>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</si>
  <si>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</si>
  <si>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</si>
  <si>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</si>
  <si>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</si>
  <si>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</si>
  <si>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</si>
  <si>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</si>
  <si>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</si>
  <si>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</si>
  <si>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</si>
  <si>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</si>
  <si>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</si>
  <si>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</si>
  <si>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</si>
  <si>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</si>
  <si>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</si>
  <si>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</si>
  <si>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</si>
  <si>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</si>
  <si>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</si>
  <si>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</si>
  <si>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</si>
  <si>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</si>
  <si>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</si>
  <si>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</si>
  <si>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</si>
  <si>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</si>
  <si>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</si>
  <si>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</si>
  <si>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</si>
  <si>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</si>
  <si>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</si>
  <si>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</si>
  <si>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</si>
  <si>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</si>
  <si>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</si>
  <si>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</si>
  <si>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</si>
  <si>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</si>
  <si>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</si>
  <si>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</si>
  <si>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</si>
  <si>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</si>
  <si>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</si>
  <si>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</si>
  <si>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</si>
  <si>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</si>
  <si>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</si>
  <si>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</si>
  <si>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</si>
  <si>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</si>
  <si>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</si>
  <si>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</si>
  <si>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</si>
  <si>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</si>
  <si>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</si>
  <si>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</si>
  <si>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</si>
  <si>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</si>
  <si>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</si>
  <si>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</si>
  <si>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</si>
  <si>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</si>
  <si>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</si>
  <si>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</si>
  <si>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</si>
  <si>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</si>
  <si>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</si>
  <si>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</si>
  <si>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</si>
  <si>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</si>
  <si>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</si>
  <si>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</si>
  <si>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</si>
  <si>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</si>
  <si>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</si>
  <si>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</si>
  <si>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</si>
  <si>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</si>
  <si>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</si>
  <si>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</si>
  <si>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</si>
  <si>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</si>
  <si>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</si>
  <si>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</si>
  <si>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</si>
  <si>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</si>
  <si>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</si>
  <si>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</si>
  <si>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</si>
  <si>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</si>
  <si>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</si>
  <si>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</si>
  <si>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</si>
  <si>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</si>
  <si>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</si>
  <si>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</si>
  <si>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</si>
  <si>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</si>
  <si>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</si>
  <si>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</si>
  <si>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</si>
  <si>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</si>
  <si>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</si>
  <si>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</si>
  <si>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</si>
  <si>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</si>
  <si>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</si>
  <si>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</si>
  <si>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</si>
  <si>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</si>
  <si>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</si>
  <si>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</si>
  <si>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</si>
  <si>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</si>
  <si>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</si>
  <si>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</si>
  <si>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</si>
  <si>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</si>
  <si>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</si>
  <si>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</si>
  <si>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</si>
  <si>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</si>
  <si>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</si>
  <si>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</si>
  <si>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</si>
  <si>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</si>
  <si>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</si>
  <si>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</si>
  <si>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</si>
  <si>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</si>
  <si>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</si>
  <si>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</si>
  <si>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</si>
  <si>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</si>
  <si>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</si>
  <si>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</si>
  <si>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</si>
  <si>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</si>
  <si>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</si>
  <si>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</si>
  <si>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</si>
  <si>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</si>
  <si>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</si>
  <si>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</si>
  <si>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</si>
  <si>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</si>
  <si>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</si>
  <si>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</si>
  <si>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</si>
  <si>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</si>
  <si>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</si>
  <si>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</si>
  <si>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</si>
  <si>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</si>
  <si>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</si>
  <si>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</si>
  <si>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</si>
  <si>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</si>
  <si>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</si>
  <si>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</si>
  <si>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</si>
  <si>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</si>
  <si>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</si>
  <si>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</si>
  <si>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</si>
  <si>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</si>
  <si>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</si>
  <si>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</si>
  <si>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</si>
  <si>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</si>
  <si>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</si>
  <si>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</si>
  <si>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</si>
  <si>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</si>
  <si>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</si>
  <si>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</si>
  <si>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</si>
  <si>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</si>
  <si>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</si>
  <si>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</si>
  <si>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</si>
  <si>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</si>
  <si>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</si>
  <si>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</si>
  <si>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</si>
  <si>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</si>
  <si>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</si>
  <si>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</si>
  <si>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</si>
  <si>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</si>
  <si>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</si>
  <si>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</si>
  <si>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</si>
  <si>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</si>
  <si>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</si>
  <si>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</si>
  <si>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</si>
  <si>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</si>
  <si>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</si>
  <si>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</si>
  <si>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</si>
  <si>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</si>
  <si>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</si>
  <si>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</si>
  <si>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</si>
  <si>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</si>
  <si>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</si>
  <si>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</si>
  <si>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</si>
  <si>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</si>
  <si>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</si>
  <si>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</si>
  <si>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</si>
  <si>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</si>
  <si>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</si>
  <si>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</si>
  <si>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</si>
  <si>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</si>
  <si>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</si>
  <si>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</si>
  <si>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</si>
  <si>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</si>
  <si>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</si>
  <si>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</si>
  <si>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</si>
  <si>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</si>
  <si>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</si>
  <si>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</si>
  <si>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</si>
  <si>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</si>
  <si>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</si>
  <si>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</si>
  <si>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</si>
  <si>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</si>
  <si>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</si>
  <si>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</si>
  <si>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</si>
  <si>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</si>
  <si>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</si>
  <si>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</si>
  <si>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</si>
  <si>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</si>
  <si>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</si>
  <si>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</si>
  <si>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</si>
  <si>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</si>
  <si>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</si>
  <si>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</si>
  <si>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</si>
  <si>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</si>
  <si>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</si>
  <si>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</si>
  <si>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</si>
  <si>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</si>
  <si>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</si>
  <si>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</si>
  <si>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</si>
  <si>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</si>
  <si>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</si>
  <si>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</si>
  <si>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</si>
  <si>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</si>
  <si>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</si>
  <si>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</si>
  <si>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</si>
  <si>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</si>
  <si>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</si>
  <si>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</si>
  <si>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</si>
  <si>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</si>
  <si>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</si>
  <si>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</si>
  <si>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</si>
  <si>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</si>
  <si>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</si>
  <si>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</si>
  <si>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</si>
  <si>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</si>
  <si>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</si>
  <si>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</si>
  <si>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</si>
  <si>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</si>
  <si>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</si>
  <si>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</si>
  <si>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</si>
  <si>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</si>
  <si>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</si>
  <si>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</si>
  <si>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</si>
  <si>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</si>
  <si>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</si>
  <si>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</si>
  <si>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</si>
  <si>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</si>
  <si>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</si>
  <si>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</si>
  <si>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</si>
  <si>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</si>
  <si>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</si>
  <si>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</si>
  <si>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</si>
  <si>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</si>
  <si>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</si>
  <si>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</si>
  <si>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</si>
  <si>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</si>
  <si>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</si>
  <si>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</si>
  <si>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</si>
  <si>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</si>
  <si>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</si>
  <si>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</si>
  <si>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</si>
  <si>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</si>
  <si>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</si>
  <si>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</si>
  <si>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</si>
  <si>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</si>
  <si>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</si>
  <si>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</si>
  <si>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</si>
  <si>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</si>
  <si>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</si>
  <si>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</si>
  <si>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</si>
  <si>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</si>
  <si>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</si>
  <si>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</si>
  <si>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</si>
  <si>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</si>
  <si>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</si>
  <si>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</si>
  <si>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</si>
  <si>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</si>
  <si>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</si>
  <si>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</si>
  <si>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</si>
  <si>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</si>
  <si>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</si>
  <si>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</si>
  <si>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</si>
  <si>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</si>
  <si>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</si>
  <si>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</si>
  <si>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</si>
  <si>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</si>
  <si>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</si>
  <si>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</si>
  <si>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</si>
  <si>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</si>
  <si>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</si>
  <si>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</si>
  <si>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</si>
  <si>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</si>
  <si>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</si>
  <si>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</si>
  <si>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</si>
  <si>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</si>
  <si>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</si>
  <si>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</si>
  <si>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</si>
  <si>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</si>
  <si>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</si>
  <si>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</si>
  <si>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</si>
  <si>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</si>
  <si>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</si>
  <si>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</si>
  <si>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</si>
  <si>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</si>
  <si>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</si>
  <si>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</si>
  <si>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</si>
  <si>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</si>
  <si>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</si>
  <si>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</si>
  <si>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</si>
  <si>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</si>
  <si>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</si>
  <si>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</si>
  <si>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</si>
  <si>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</si>
  <si>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</si>
  <si>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</si>
  <si>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</si>
  <si>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</si>
  <si>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</si>
  <si>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</si>
  <si>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</si>
  <si>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</si>
  <si>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</si>
  <si>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</si>
  <si>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</si>
  <si>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</si>
  <si>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</si>
  <si>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</si>
  <si>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</si>
  <si>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</si>
  <si>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</si>
  <si>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</si>
  <si>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</si>
  <si>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</si>
  <si>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</si>
  <si>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</si>
  <si>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</si>
  <si>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</si>
  <si>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</si>
  <si>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</si>
  <si>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</si>
  <si>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</si>
  <si>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</si>
  <si>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</si>
  <si>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</si>
  <si>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</si>
  <si>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</si>
  <si>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</si>
  <si>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</si>
  <si>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</si>
  <si>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</si>
  <si>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</si>
  <si>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</si>
  <si>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</si>
  <si>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</si>
  <si>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</si>
  <si>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</si>
  <si>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</si>
  <si>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</si>
  <si>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</si>
  <si>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</si>
  <si>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</si>
  <si>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</si>
  <si>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</si>
  <si>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</si>
  <si>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</si>
  <si>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</si>
  <si>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</si>
  <si>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</si>
  <si>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</si>
  <si>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</si>
  <si>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</si>
  <si>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</si>
  <si>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</si>
  <si>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</si>
  <si>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</si>
  <si>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</si>
  <si>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</si>
  <si>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</si>
  <si>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</si>
  <si>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</si>
  <si>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</si>
  <si>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</si>
  <si>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</si>
  <si>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</si>
  <si>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</si>
  <si>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</si>
  <si>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</si>
  <si>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</si>
  <si>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</si>
  <si>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</si>
  <si>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</si>
  <si>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</si>
  <si>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</si>
  <si>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</si>
  <si>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</si>
  <si>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</si>
  <si>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</si>
  <si>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</si>
  <si>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</si>
  <si>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</si>
  <si>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</si>
  <si>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</si>
  <si>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</si>
  <si>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</si>
  <si>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</si>
  <si>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</si>
  <si>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</si>
  <si>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</si>
  <si>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</si>
  <si>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</si>
  <si>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</si>
  <si>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</si>
  <si>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</si>
  <si>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</si>
  <si>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</si>
  <si>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</si>
  <si>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</si>
  <si>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</si>
  <si>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</si>
  <si>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</si>
  <si>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</si>
  <si>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</si>
  <si>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</si>
  <si>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</si>
  <si>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</si>
  <si>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</si>
  <si>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</si>
  <si>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</si>
  <si>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</si>
  <si>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</si>
  <si>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</si>
  <si>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</si>
  <si>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</si>
  <si>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</si>
  <si>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</si>
  <si>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</si>
  <si>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</si>
  <si>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</si>
  <si>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</si>
  <si>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</si>
  <si>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</si>
  <si>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</si>
  <si>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</si>
  <si>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</si>
  <si>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</si>
  <si>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</si>
  <si>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</si>
  <si>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</si>
  <si>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</si>
  <si>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</si>
  <si>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</si>
  <si>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</si>
  <si>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</si>
  <si>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</si>
  <si>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</si>
  <si>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</si>
  <si>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</si>
  <si>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</si>
  <si>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</si>
  <si>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</si>
  <si>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</si>
  <si>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</si>
  <si>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</si>
  <si>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</si>
  <si>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</si>
  <si>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</si>
  <si>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</si>
  <si>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</si>
  <si>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</si>
  <si>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</si>
  <si>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</si>
  <si>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</si>
  <si>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</si>
  <si>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</si>
  <si>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</si>
  <si>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</si>
  <si>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</si>
  <si>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</si>
  <si>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</si>
  <si>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</si>
  <si>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</si>
  <si>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</si>
  <si>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</si>
  <si>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</si>
  <si>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</si>
  <si>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</si>
  <si>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</si>
  <si>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</si>
  <si>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</si>
  <si>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</si>
  <si>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</si>
  <si>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</si>
  <si>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</si>
  <si>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</si>
  <si>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</si>
  <si>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</si>
  <si>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</si>
  <si>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</si>
  <si>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</si>
  <si>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</si>
  <si>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</si>
  <si>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</si>
  <si>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</si>
  <si>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</si>
  <si>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</si>
  <si>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</si>
  <si>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</si>
  <si>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</si>
  <si>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</si>
  <si>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</si>
  <si>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</si>
  <si>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</si>
  <si>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</si>
  <si>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</si>
  <si>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</si>
  <si>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</si>
  <si>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</si>
  <si>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</si>
  <si>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</si>
  <si>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</si>
  <si>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</si>
  <si>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</si>
  <si>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</si>
  <si>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</si>
  <si>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</si>
  <si>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</si>
  <si>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</si>
  <si>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</si>
  <si>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</si>
  <si>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</si>
  <si>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</si>
  <si>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</si>
  <si>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</si>
  <si>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</si>
  <si>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</si>
  <si>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</si>
  <si>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</si>
  <si>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</si>
  <si>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</si>
  <si>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</si>
  <si>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</si>
  <si>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</si>
  <si>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</si>
  <si>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</si>
  <si>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</si>
  <si>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</si>
  <si>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</si>
  <si>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</si>
  <si>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</si>
  <si>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</si>
  <si>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</si>
  <si>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</si>
  <si>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</si>
  <si>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</si>
  <si>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</si>
  <si>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</si>
  <si>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</si>
  <si>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</si>
  <si>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</si>
  <si>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</si>
  <si>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</si>
  <si>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</si>
  <si>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</si>
  <si>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</si>
  <si>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</si>
  <si>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</si>
  <si>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</si>
  <si>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</si>
  <si>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</si>
  <si>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</si>
  <si>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</si>
  <si>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</si>
  <si>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</si>
  <si>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</si>
  <si>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</si>
  <si>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</si>
  <si>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</si>
  <si>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</si>
  <si>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</si>
  <si>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</si>
  <si>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</si>
  <si>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</si>
  <si>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</si>
  <si>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</si>
  <si>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</si>
  <si>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</si>
  <si>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</si>
  <si>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</si>
  <si>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</si>
  <si>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</si>
  <si>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</si>
  <si>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</si>
  <si>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</si>
  <si>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</si>
  <si>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</si>
  <si>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</si>
  <si>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</si>
  <si>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</si>
  <si>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</si>
  <si>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</si>
  <si>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</si>
  <si>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</si>
  <si>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</si>
  <si>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</si>
  <si>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</si>
  <si>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</si>
  <si>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</si>
  <si>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</si>
  <si>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</si>
  <si>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</si>
  <si>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</si>
  <si>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</si>
  <si>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</si>
  <si>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</si>
  <si>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</si>
  <si>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</si>
  <si>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</si>
  <si>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</si>
  <si>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</si>
  <si>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</si>
  <si>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</si>
  <si>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</si>
  <si>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</si>
  <si>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</si>
  <si>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</si>
  <si>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</si>
  <si>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</si>
  <si>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</si>
  <si>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</si>
  <si>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</si>
  <si>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</si>
  <si>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</si>
  <si>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</si>
  <si>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</si>
  <si>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</si>
  <si>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</si>
  <si>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</si>
  <si>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</si>
  <si>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</si>
  <si>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</si>
  <si>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</si>
  <si>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</si>
  <si>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</si>
  <si>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</si>
  <si>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</si>
  <si>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</si>
  <si>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</si>
  <si>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</si>
  <si>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</si>
  <si>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</si>
  <si>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</si>
  <si>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</si>
  <si>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</si>
  <si>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</si>
  <si>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</si>
  <si>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</si>
  <si>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</si>
  <si>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</si>
  <si>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</si>
  <si>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</si>
  <si>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</si>
  <si>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</si>
  <si>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</si>
  <si>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</si>
  <si>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</si>
  <si>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</si>
  <si>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</si>
  <si>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</si>
  <si>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</si>
  <si>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</si>
  <si>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</si>
  <si>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</si>
  <si>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</si>
  <si>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</si>
  <si>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</si>
  <si>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</si>
  <si>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</si>
  <si>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</si>
  <si>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</si>
  <si>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</si>
  <si>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</si>
  <si>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</si>
  <si>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</si>
  <si>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</si>
  <si>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</si>
  <si>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</si>
  <si>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</si>
  <si>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</si>
  <si>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</si>
  <si>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</si>
  <si>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</si>
  <si>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</si>
  <si>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</si>
  <si>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</si>
  <si>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</si>
  <si>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</si>
  <si>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</si>
  <si>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</si>
  <si>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</si>
  <si>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</si>
  <si>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</si>
  <si>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</si>
  <si>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</si>
  <si>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</si>
  <si>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</si>
  <si>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</si>
  <si>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</si>
  <si>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</si>
  <si>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</si>
  <si>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</si>
  <si>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</si>
  <si>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</si>
  <si>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</si>
  <si>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</si>
  <si>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</si>
  <si>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</si>
  <si>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</si>
  <si>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</si>
  <si>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</si>
  <si>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</si>
  <si>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</si>
  <si>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</si>
  <si>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</si>
  <si>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</si>
  <si>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</si>
  <si>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</si>
  <si>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</si>
  <si>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</si>
  <si>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</si>
  <si>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</si>
  <si>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</si>
  <si>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</si>
  <si>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</si>
  <si>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</si>
  <si>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</si>
  <si>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</si>
  <si>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</si>
  <si>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</si>
  <si>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</si>
  <si>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</si>
  <si>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</si>
  <si>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</si>
  <si>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</si>
  <si>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</si>
  <si>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</si>
  <si>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</si>
  <si>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</si>
  <si>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</si>
  <si>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</si>
  <si>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</si>
  <si>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</si>
  <si>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</si>
  <si>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</si>
  <si>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</si>
  <si>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</si>
  <si>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</si>
  <si>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</si>
  <si>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</si>
  <si>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</si>
  <si>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</si>
  <si>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</si>
  <si>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</si>
  <si>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</si>
  <si>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</si>
  <si>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</si>
  <si>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</si>
  <si>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</si>
  <si>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</si>
  <si>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</si>
  <si>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</si>
  <si>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</si>
  <si>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</si>
  <si>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</si>
  <si>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</si>
  <si>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</si>
  <si>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</si>
  <si>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</si>
  <si>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</si>
  <si>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</si>
  <si>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</si>
  <si>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</si>
  <si>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</si>
  <si>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</si>
  <si>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</si>
  <si>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</si>
  <si>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</si>
  <si>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</si>
  <si>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</si>
  <si>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</si>
  <si>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</si>
  <si>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</si>
  <si>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</si>
  <si>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</si>
  <si>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</si>
  <si>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</si>
  <si>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</si>
  <si>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</si>
  <si>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</si>
  <si>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</si>
  <si>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</si>
  <si>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</si>
  <si>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</si>
  <si>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</si>
  <si>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</si>
  <si>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</si>
  <si>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</si>
  <si>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</si>
  <si>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</si>
  <si>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</si>
  <si>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</si>
  <si>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</si>
  <si>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</si>
  <si>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</si>
  <si>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</si>
  <si>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</si>
  <si>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</si>
  <si>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</si>
  <si>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</si>
  <si>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</si>
  <si>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</si>
  <si>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</si>
  <si>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</si>
  <si>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</si>
  <si>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</si>
  <si>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</si>
  <si>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</si>
  <si>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</si>
  <si>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</si>
  <si>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</si>
  <si>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</si>
  <si>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</si>
  <si>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</si>
  <si>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</si>
  <si>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</si>
  <si>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</si>
  <si>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</si>
  <si>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</si>
  <si>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</si>
  <si>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</si>
  <si>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</si>
  <si>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</si>
  <si>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</si>
  <si>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</si>
  <si>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</si>
  <si>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</si>
  <si>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</si>
  <si>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</si>
  <si>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</si>
  <si>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</si>
  <si>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</si>
  <si>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</si>
  <si>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</si>
  <si>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</si>
  <si>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</si>
  <si>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</si>
  <si>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</si>
  <si>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</si>
  <si>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</si>
  <si>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</si>
  <si>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</si>
  <si>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</si>
  <si>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</si>
  <si>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</si>
  <si>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</si>
  <si>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</si>
  <si>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</si>
  <si>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</si>
  <si>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</si>
  <si>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</si>
  <si>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</si>
  <si>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</si>
  <si>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</si>
  <si>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</si>
  <si>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</si>
  <si>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</si>
  <si>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</si>
  <si>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</si>
  <si>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</si>
  <si>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</si>
  <si>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</si>
  <si>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</si>
  <si>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</si>
  <si>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</si>
  <si>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</si>
  <si>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</si>
  <si>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</si>
  <si>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</si>
  <si>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</si>
  <si>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</si>
  <si>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</si>
  <si>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</si>
  <si>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</si>
  <si>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</si>
  <si>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</si>
  <si>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</si>
  <si>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</si>
  <si>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</si>
  <si>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</si>
  <si>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</si>
  <si>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</si>
  <si>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</si>
  <si>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</si>
  <si>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</si>
  <si>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</si>
  <si>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</si>
  <si>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</si>
  <si>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</si>
  <si>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</si>
  <si>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</si>
  <si>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</si>
  <si>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</si>
  <si>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</si>
  <si>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</si>
  <si>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</si>
  <si>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</si>
  <si>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</si>
  <si>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</si>
  <si>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</si>
  <si>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</si>
  <si>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</si>
  <si>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</si>
  <si>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</si>
  <si>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</si>
  <si>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</si>
  <si>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</si>
  <si>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</si>
  <si>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</si>
  <si>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</si>
  <si>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</si>
  <si>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</si>
  <si>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</si>
  <si>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</si>
  <si>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</si>
  <si>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</si>
  <si>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</si>
  <si>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</si>
  <si>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</si>
  <si>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</si>
  <si>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</si>
  <si>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</si>
  <si>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</si>
  <si>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</si>
  <si>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</si>
  <si>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</si>
  <si>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</si>
  <si>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</si>
  <si>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</si>
  <si>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</si>
  <si>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</si>
  <si>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</si>
  <si>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</si>
  <si>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</si>
  <si>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</si>
  <si>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</si>
  <si>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</si>
  <si>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</si>
  <si>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</si>
  <si>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</si>
  <si>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</si>
  <si>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</si>
  <si>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</si>
  <si>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</si>
  <si>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</si>
  <si>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</si>
  <si>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</si>
  <si>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</si>
  <si>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</si>
  <si>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</si>
  <si>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</si>
  <si>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</si>
  <si>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</si>
  <si>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</si>
  <si>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</si>
  <si>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</si>
  <si>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</si>
  <si>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</si>
  <si>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</si>
  <si>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</si>
  <si>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</si>
  <si>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</si>
  <si>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</si>
  <si>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</si>
  <si>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</si>
  <si>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</si>
  <si>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</si>
  <si>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</si>
  <si>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</si>
  <si>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</si>
  <si>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</si>
  <si>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</si>
  <si>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</si>
  <si>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</si>
  <si>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</si>
  <si>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</si>
  <si>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</si>
  <si>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</si>
  <si>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</si>
  <si>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</si>
  <si>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</si>
  <si>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</si>
  <si>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</si>
  <si>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</si>
  <si>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</si>
  <si>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</si>
  <si>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</si>
  <si>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</si>
  <si>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</si>
  <si>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</si>
  <si>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</si>
  <si>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</si>
  <si>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</si>
  <si>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</si>
  <si>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</si>
  <si>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</si>
  <si>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</si>
  <si>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</si>
  <si>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</si>
  <si>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</si>
  <si>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</si>
  <si>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</si>
  <si>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</si>
  <si>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</si>
  <si>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</si>
  <si>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</si>
  <si>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</si>
  <si>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</si>
  <si>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</si>
  <si>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</si>
  <si>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</si>
  <si>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</si>
  <si>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</si>
  <si>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</si>
  <si>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</si>
  <si>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</si>
  <si>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</si>
  <si>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</si>
  <si>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</si>
  <si>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</si>
  <si>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</si>
  <si>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</si>
  <si>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</si>
  <si>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</si>
  <si>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</si>
  <si>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</si>
  <si>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</si>
  <si>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</si>
  <si>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</si>
  <si>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</si>
  <si>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</si>
  <si>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</si>
  <si>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</si>
  <si>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</si>
  <si>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</si>
  <si>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</si>
  <si>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</si>
  <si>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</si>
  <si>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</si>
  <si>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</si>
  <si>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</si>
  <si>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</si>
  <si>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</si>
  <si>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</si>
  <si>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</si>
  <si>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</si>
  <si>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</si>
  <si>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</si>
  <si>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</si>
  <si>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</si>
  <si>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</si>
  <si>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</si>
  <si>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</si>
  <si>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</si>
  <si>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</si>
  <si>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</si>
  <si>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</si>
  <si>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</si>
  <si>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</si>
  <si>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</si>
  <si>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</si>
  <si>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</si>
  <si>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</si>
  <si>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</si>
  <si>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</si>
  <si>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</si>
  <si>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</si>
  <si>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</si>
  <si>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</si>
  <si>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</si>
  <si>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</si>
  <si>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</si>
  <si>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</si>
  <si>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</si>
  <si>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</si>
  <si>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</si>
  <si>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</si>
  <si>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</si>
  <si>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</si>
  <si>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</si>
  <si>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</si>
  <si>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</si>
  <si>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</si>
  <si>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</si>
  <si>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</si>
  <si>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</si>
  <si>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</si>
  <si>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</si>
  <si>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</si>
  <si>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</si>
  <si>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</si>
  <si>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</si>
  <si>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</si>
  <si>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</si>
  <si>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</si>
  <si>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</si>
  <si>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</si>
  <si>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</si>
  <si>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</si>
  <si>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</si>
  <si>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</si>
  <si>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</si>
  <si>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</si>
  <si>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</si>
  <si>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</si>
  <si>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</si>
  <si>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</si>
  <si>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</si>
  <si>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</si>
  <si>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</si>
  <si>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</si>
  <si>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</si>
  <si>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</si>
  <si>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</si>
  <si>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</si>
  <si>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</si>
  <si>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</si>
  <si>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</si>
  <si>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</si>
  <si>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</si>
  <si>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</si>
  <si>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</si>
  <si>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</si>
  <si>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</si>
  <si>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</si>
  <si>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</si>
  <si>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</si>
  <si>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</si>
  <si>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</si>
  <si>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</si>
  <si>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</si>
  <si>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</si>
  <si>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</si>
  <si>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</si>
  <si>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</si>
  <si>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</si>
  <si>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</si>
  <si>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</si>
  <si>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</si>
  <si>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</si>
  <si>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</si>
  <si>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</si>
  <si>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</si>
  <si>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</si>
  <si>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</si>
  <si>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</si>
  <si>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</si>
  <si>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</si>
  <si>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</si>
  <si>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</si>
  <si>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</si>
  <si>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</si>
  <si>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</si>
  <si>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</si>
  <si>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</si>
  <si>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</si>
  <si>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</si>
  <si>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</si>
  <si>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</si>
  <si>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</si>
  <si>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</si>
  <si>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</si>
  <si>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</si>
  <si>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</si>
  <si>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</si>
  <si>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</si>
  <si>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</si>
  <si>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</si>
  <si>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</si>
  <si>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</si>
  <si>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</si>
  <si>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</si>
  <si>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</si>
  <si>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</si>
  <si>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</si>
  <si>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</si>
  <si>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</si>
  <si>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</si>
  <si>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</si>
  <si>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</si>
  <si>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</si>
  <si>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</si>
  <si>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</si>
  <si>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</si>
  <si>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</si>
  <si>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</si>
  <si>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</si>
  <si>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</si>
  <si>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</si>
  <si>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</si>
  <si>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</si>
  <si>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</si>
  <si>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</si>
  <si>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</si>
  <si>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</si>
  <si>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</si>
  <si>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</si>
  <si>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</si>
  <si>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</si>
  <si>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</si>
  <si>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</si>
  <si>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</si>
  <si>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</si>
  <si>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</si>
  <si>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</si>
  <si>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</si>
  <si>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</si>
  <si>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</si>
  <si>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</si>
  <si>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</si>
  <si>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</si>
  <si>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</si>
  <si>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</si>
  <si>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</si>
  <si>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</si>
  <si>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</si>
  <si>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</si>
  <si>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</si>
  <si>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</si>
  <si>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</si>
  <si>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</si>
  <si>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</si>
  <si>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</si>
  <si>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</si>
  <si>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</si>
  <si>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</si>
  <si>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</si>
  <si>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</si>
  <si>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</si>
  <si>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</si>
  <si>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</si>
  <si>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</si>
  <si>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</si>
  <si>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</si>
  <si>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</si>
  <si>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</si>
  <si>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</si>
  <si>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</si>
  <si>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</si>
  <si>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</si>
  <si>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</si>
  <si>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</si>
  <si>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</si>
  <si>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</si>
  <si>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</si>
  <si>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</si>
  <si>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</si>
  <si>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</si>
  <si>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</si>
  <si>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</si>
  <si>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</si>
  <si>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</si>
  <si>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</si>
  <si>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</si>
  <si>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</si>
  <si>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</si>
  <si>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</si>
  <si>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</si>
  <si>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</si>
  <si>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</si>
  <si>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</si>
  <si>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</si>
  <si>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</si>
  <si>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</si>
  <si>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</si>
  <si>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</si>
  <si>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</si>
  <si>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</si>
  <si>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</si>
  <si>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</si>
  <si>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</si>
  <si>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</si>
  <si>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</si>
  <si>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</si>
  <si>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</si>
  <si>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</si>
  <si>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</si>
  <si>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</si>
  <si>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</si>
  <si>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</si>
  <si>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</si>
  <si>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</si>
  <si>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</si>
  <si>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</si>
  <si>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</si>
  <si>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</si>
  <si>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</si>
  <si>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</si>
  <si>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</si>
  <si>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</si>
  <si>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</si>
  <si>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</si>
  <si>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</si>
  <si>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</si>
  <si>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</si>
  <si>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</si>
  <si>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</si>
  <si>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</si>
  <si>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</si>
  <si>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</si>
  <si>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</si>
  <si>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</si>
  <si>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</si>
  <si>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</si>
  <si>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</si>
  <si>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</si>
  <si>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</si>
  <si>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</si>
  <si>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</si>
  <si>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</si>
  <si>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</si>
  <si>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</si>
  <si>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</si>
  <si>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</si>
  <si>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</si>
  <si>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</si>
  <si>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</si>
  <si>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</si>
  <si>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</si>
  <si>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</si>
  <si>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</si>
  <si>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</si>
  <si>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</si>
  <si>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</si>
  <si>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</si>
  <si>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</si>
  <si>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</si>
  <si>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</si>
  <si>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</si>
  <si>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</si>
  <si>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</si>
  <si>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</si>
  <si>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</si>
  <si>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</si>
  <si>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</si>
  <si>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</si>
  <si>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</si>
  <si>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</si>
  <si>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</si>
  <si>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</si>
  <si>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</si>
  <si>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</si>
  <si>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</si>
  <si>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</si>
  <si>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</si>
  <si>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</si>
  <si>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</si>
  <si>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</si>
  <si>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</si>
  <si>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</si>
  <si>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</si>
  <si>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</si>
  <si>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</si>
  <si>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</si>
  <si>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</si>
  <si>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</si>
  <si>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</si>
  <si>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</si>
  <si>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</si>
  <si>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</si>
  <si>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</si>
  <si>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</si>
  <si>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</si>
  <si>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</si>
  <si>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</si>
  <si>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</si>
  <si>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</si>
  <si>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</si>
  <si>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</si>
  <si>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</si>
  <si>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</si>
  <si>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</si>
  <si>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</si>
  <si>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</si>
  <si>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</si>
  <si>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</si>
  <si>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</si>
  <si>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</si>
  <si>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</si>
  <si>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</si>
  <si>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</si>
  <si>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</si>
  <si>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</si>
  <si>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</si>
  <si>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</si>
  <si>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</si>
  <si>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</si>
  <si>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</si>
  <si>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</si>
  <si>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</si>
  <si>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</si>
  <si>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</si>
  <si>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</si>
  <si>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</si>
  <si>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</si>
  <si>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</si>
  <si>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</si>
  <si>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</si>
  <si>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</si>
  <si>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</si>
  <si>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</si>
  <si>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</si>
  <si>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</si>
  <si>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</si>
  <si>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</si>
  <si>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</si>
  <si>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</si>
  <si>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</si>
  <si>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</si>
  <si>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</si>
  <si>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</si>
  <si>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</si>
  <si>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</si>
  <si>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</si>
  <si>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</si>
  <si>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</si>
  <si>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</si>
  <si>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</si>
  <si>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</si>
  <si>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</si>
  <si>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</si>
  <si>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</si>
  <si>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</si>
  <si>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</si>
  <si>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</si>
  <si>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</si>
  <si>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</si>
  <si>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</si>
  <si>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</si>
  <si>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</si>
  <si>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</si>
  <si>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</si>
  <si>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</si>
  <si>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</si>
  <si>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</si>
  <si>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</si>
  <si>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</si>
  <si>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</si>
  <si>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</si>
  <si>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</si>
  <si>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</si>
  <si>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</si>
  <si>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</si>
  <si>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</si>
  <si>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</si>
  <si>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</si>
  <si>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</si>
  <si>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</si>
  <si>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</si>
  <si>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</si>
  <si>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</si>
  <si>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</si>
  <si>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</si>
  <si>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</si>
  <si>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</si>
  <si>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</si>
  <si>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</si>
  <si>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</si>
  <si>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</si>
  <si>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</si>
  <si>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</si>
  <si>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</si>
  <si>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</si>
  <si>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</si>
  <si>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</si>
  <si>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</si>
  <si>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</si>
  <si>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</si>
  <si>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</si>
  <si>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</si>
  <si>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</si>
  <si>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</si>
  <si>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</si>
  <si>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</si>
  <si>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</si>
  <si>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</si>
  <si>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</si>
  <si>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</si>
  <si>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</si>
  <si>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</si>
  <si>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</si>
  <si>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</si>
  <si>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</si>
  <si>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</si>
  <si>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</si>
  <si>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</si>
  <si>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</si>
  <si>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</si>
  <si>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</si>
  <si>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</si>
  <si>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</si>
  <si>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</si>
  <si>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</si>
  <si>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</si>
  <si>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</si>
  <si>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</si>
  <si>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</si>
  <si>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</si>
  <si>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</si>
  <si>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</si>
  <si>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</si>
  <si>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</si>
  <si>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</si>
  <si>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</si>
  <si>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</si>
  <si>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</si>
  <si>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</si>
  <si>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</si>
  <si>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</si>
  <si>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</si>
  <si>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</si>
  <si>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</si>
  <si>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</si>
  <si>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</si>
  <si>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</si>
  <si>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</si>
  <si>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</si>
  <si>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</si>
  <si>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</si>
  <si>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</si>
  <si>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</si>
  <si>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</si>
  <si>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</si>
  <si>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</si>
  <si>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</si>
  <si>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</si>
  <si>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</si>
  <si>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</si>
  <si>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</si>
  <si>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</si>
  <si>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</si>
  <si>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</si>
  <si>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</si>
  <si>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</si>
  <si>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</si>
  <si>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</si>
  <si>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</si>
  <si>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</si>
  <si>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</si>
  <si>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</si>
  <si>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</si>
  <si>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</si>
  <si>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</si>
  <si>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</si>
  <si>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</si>
  <si>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</si>
  <si>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</si>
  <si>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</si>
  <si>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</si>
  <si>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</si>
  <si>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</si>
  <si>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</si>
  <si>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</si>
  <si>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</si>
  <si>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</si>
  <si>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</si>
  <si>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</si>
  <si>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</si>
  <si>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</si>
  <si>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</si>
  <si>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</si>
  <si>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</si>
  <si>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</si>
  <si>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</si>
  <si>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</si>
  <si>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</si>
  <si>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</si>
  <si>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</si>
  <si>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</si>
  <si>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</si>
  <si>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</si>
  <si>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</si>
  <si>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</si>
  <si>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</si>
  <si>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</si>
  <si>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</si>
  <si>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</si>
  <si>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</si>
  <si>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</si>
  <si>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</si>
  <si>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</si>
  <si>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</si>
  <si>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</si>
  <si>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</si>
  <si>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</si>
  <si>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</si>
  <si>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</si>
  <si>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</si>
  <si>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</si>
  <si>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</si>
  <si>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</si>
  <si>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</si>
  <si>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</si>
  <si>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</si>
  <si>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</si>
  <si>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</si>
  <si>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</si>
  <si>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</si>
  <si>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</si>
  <si>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</si>
  <si>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</si>
  <si>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</si>
  <si>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</si>
  <si>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</si>
  <si>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</si>
  <si>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</si>
  <si>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</si>
  <si>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</si>
  <si>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</si>
  <si>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</si>
  <si>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</si>
  <si>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</si>
  <si>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</si>
  <si>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</si>
  <si>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</si>
  <si>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</si>
  <si>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</si>
  <si>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</si>
  <si>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</si>
  <si>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</si>
  <si>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</si>
  <si>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</si>
  <si>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</si>
  <si>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</si>
  <si>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</si>
  <si>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</si>
  <si>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</si>
  <si>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</si>
  <si>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</si>
  <si>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</si>
  <si>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</si>
  <si>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</si>
  <si>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</si>
  <si>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</si>
  <si>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</si>
  <si>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</si>
  <si>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</si>
  <si>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</si>
  <si>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</si>
  <si>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</si>
  <si>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</si>
  <si>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</si>
  <si>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</si>
  <si>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</si>
  <si>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</si>
  <si>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</si>
  <si>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</si>
  <si>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</si>
  <si>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</si>
  <si>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</si>
  <si>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</si>
  <si>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</si>
  <si>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</si>
  <si>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</si>
  <si>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</si>
  <si>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</si>
  <si>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</si>
  <si>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</si>
  <si>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</si>
  <si>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</si>
  <si>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</si>
  <si>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</si>
  <si>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</si>
  <si>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</si>
  <si>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</si>
  <si>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</si>
  <si>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</si>
  <si>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</si>
  <si>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</si>
  <si>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</si>
  <si>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</si>
  <si>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</si>
  <si>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</si>
  <si>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</si>
  <si>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</si>
  <si>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</si>
  <si>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</si>
  <si>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</si>
  <si>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</si>
  <si>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</si>
  <si>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</si>
  <si>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</si>
  <si>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</si>
  <si>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</si>
  <si>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</si>
  <si>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</si>
  <si>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</si>
  <si>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</si>
  <si>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</si>
  <si>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</si>
  <si>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</si>
  <si>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</si>
  <si>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</si>
  <si>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</si>
  <si>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</si>
  <si>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</si>
  <si>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</si>
  <si>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</si>
  <si>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</si>
  <si>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</si>
  <si>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</si>
  <si>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</si>
  <si>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</si>
  <si>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</si>
  <si>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</si>
  <si>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</si>
  <si>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</si>
  <si>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</si>
  <si>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</si>
  <si>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</si>
  <si>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</si>
  <si>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</si>
  <si>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</si>
  <si>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</si>
  <si>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</si>
  <si>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</si>
  <si>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</si>
  <si>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</si>
  <si>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</si>
  <si>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</si>
  <si>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</si>
  <si>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</si>
  <si>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</si>
  <si>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</si>
  <si>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</si>
  <si>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</si>
  <si>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</si>
  <si>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</si>
  <si>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</si>
  <si>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</si>
  <si>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</si>
  <si>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</si>
  <si>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</si>
  <si>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</si>
  <si>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</si>
  <si>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</si>
  <si>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</si>
  <si>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</si>
  <si>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</si>
  <si>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</si>
  <si>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</si>
  <si>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</si>
  <si>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</si>
  <si>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</si>
  <si>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</si>
  <si>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</si>
  <si>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</si>
  <si>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</si>
  <si>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</si>
  <si>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</si>
  <si>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</si>
  <si>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</si>
  <si>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</si>
  <si>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</si>
  <si>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</si>
  <si>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</si>
  <si>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</si>
  <si>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</si>
  <si>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</si>
  <si>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</si>
  <si>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</si>
  <si>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</si>
  <si>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</si>
  <si>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</si>
  <si>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</si>
  <si>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</si>
  <si>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</si>
  <si>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</si>
  <si>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</si>
  <si>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</si>
  <si>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</si>
  <si>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</si>
  <si>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</si>
  <si>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</si>
  <si>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</si>
  <si>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</si>
  <si>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</si>
  <si>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</si>
  <si>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</si>
  <si>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</si>
  <si>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</si>
  <si>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</si>
  <si>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</si>
  <si>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</si>
  <si>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</si>
  <si>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</si>
  <si>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</si>
  <si>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</si>
  <si>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</si>
  <si>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</si>
  <si>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</si>
  <si>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</si>
  <si>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</si>
  <si>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</si>
  <si>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</si>
  <si>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</si>
  <si>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</si>
  <si>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</si>
  <si>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</si>
  <si>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</si>
  <si>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</si>
  <si>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</si>
  <si>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</si>
  <si>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</si>
  <si>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</si>
  <si>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</si>
  <si>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</si>
  <si>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</si>
  <si>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</si>
  <si>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</si>
  <si>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</si>
  <si>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</si>
  <si>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</si>
  <si>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</si>
  <si>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</si>
  <si>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</si>
  <si>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</si>
  <si>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</si>
  <si>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</si>
  <si>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</si>
  <si>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</si>
  <si>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</si>
  <si>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</si>
  <si>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</si>
  <si>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</si>
  <si>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</si>
  <si>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</si>
  <si>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</si>
  <si>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</si>
  <si>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</si>
  <si>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</si>
  <si>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</si>
  <si>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</si>
  <si>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</si>
  <si>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</si>
  <si>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</si>
  <si>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</si>
  <si>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</si>
  <si>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</si>
  <si>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</si>
  <si>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</si>
  <si>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</si>
  <si>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</si>
  <si>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</si>
  <si>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</si>
  <si>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</si>
  <si>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</si>
  <si>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</si>
  <si>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</si>
  <si>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</si>
  <si>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</si>
  <si>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</si>
  <si>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</si>
  <si>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</si>
  <si>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</si>
  <si>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</si>
  <si>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</si>
  <si>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</si>
  <si>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</si>
  <si>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</si>
  <si>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</si>
  <si>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</si>
  <si>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</si>
  <si>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</si>
  <si>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</si>
  <si>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</si>
  <si>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</si>
  <si>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</si>
  <si>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</si>
  <si>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</si>
  <si>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</si>
  <si>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</si>
  <si>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</si>
  <si>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</si>
  <si>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</si>
  <si>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</si>
  <si>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</si>
  <si>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</si>
  <si>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</si>
  <si>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</si>
  <si>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</si>
  <si>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</si>
  <si>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</si>
  <si>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</si>
  <si>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</si>
  <si>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</si>
  <si>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</si>
  <si>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</si>
  <si>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</si>
  <si>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</si>
  <si>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</si>
  <si>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</si>
  <si>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</si>
  <si>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</si>
  <si>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</si>
  <si>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</si>
  <si>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</si>
  <si>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</si>
  <si>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</si>
  <si>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</si>
  <si>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</si>
  <si>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</si>
  <si>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</si>
  <si>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</si>
  <si>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</si>
  <si>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</si>
  <si>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</si>
  <si>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</si>
  <si>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</si>
  <si>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</si>
  <si>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</si>
  <si>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</si>
  <si>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</si>
  <si>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</si>
  <si>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</si>
  <si>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</si>
  <si>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</si>
  <si>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</si>
  <si>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</si>
  <si>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</si>
  <si>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</si>
  <si>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</si>
  <si>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</si>
  <si>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</si>
  <si>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</si>
  <si>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</si>
  <si>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</si>
  <si>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</si>
  <si>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</si>
  <si>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</si>
  <si>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</si>
  <si>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</si>
  <si>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</si>
  <si>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</si>
  <si>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</si>
  <si>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</si>
  <si>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</si>
  <si>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</si>
  <si>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</si>
  <si>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</si>
  <si>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</si>
  <si>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</si>
  <si>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</si>
  <si>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</si>
  <si>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</si>
  <si>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</si>
  <si>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</si>
  <si>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</si>
  <si>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</si>
  <si>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</si>
  <si>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</si>
  <si>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</si>
  <si>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</si>
  <si>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</si>
  <si>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</si>
  <si>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</si>
  <si>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</si>
  <si>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</si>
  <si>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</si>
  <si>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</si>
  <si>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</si>
  <si>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</si>
  <si>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</si>
  <si>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</si>
  <si>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</si>
  <si>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</si>
  <si>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</si>
  <si>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</si>
  <si>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</si>
  <si>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</si>
  <si>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</si>
  <si>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</si>
  <si>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</si>
  <si>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</si>
  <si>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</si>
  <si>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</si>
  <si>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</si>
  <si>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</si>
  <si>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</si>
  <si>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</si>
  <si>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</si>
  <si>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</si>
  <si>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</si>
  <si>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</si>
  <si>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</si>
  <si>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</si>
  <si>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</si>
  <si>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</si>
  <si>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</si>
  <si>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</si>
  <si>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</si>
  <si>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</si>
  <si>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</si>
  <si>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</si>
  <si>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</si>
  <si>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</si>
  <si>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</si>
  <si>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</si>
  <si>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</si>
  <si>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</si>
  <si>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</si>
  <si>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</si>
  <si>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</si>
  <si>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</si>
  <si>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</si>
  <si>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</si>
  <si>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</si>
  <si>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</si>
  <si>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</si>
  <si>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</si>
  <si>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</si>
  <si>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</si>
  <si>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</si>
  <si>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</si>
  <si>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</si>
  <si>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</si>
  <si>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</si>
  <si>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</si>
  <si>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</si>
  <si>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</si>
  <si>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</si>
  <si>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</si>
  <si>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</si>
  <si>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</si>
  <si>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</si>
  <si>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</si>
  <si>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</si>
  <si>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</si>
  <si>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</si>
  <si>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</si>
  <si>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</si>
  <si>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</si>
  <si>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</si>
  <si>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</si>
  <si>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</si>
  <si>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</si>
  <si>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</si>
  <si>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</si>
  <si>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</si>
  <si>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</si>
  <si>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</si>
  <si>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</si>
  <si>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</si>
  <si>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</si>
  <si>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</si>
  <si>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</si>
  <si>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</si>
  <si>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</si>
  <si>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</si>
  <si>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</si>
  <si>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</si>
  <si>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</si>
  <si>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</si>
  <si>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</si>
  <si>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</si>
  <si>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</si>
  <si>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</si>
  <si>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</si>
  <si>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</si>
  <si>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</si>
  <si>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</si>
  <si>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</si>
  <si>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</si>
  <si>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</si>
  <si>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</si>
  <si>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</si>
  <si>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</si>
  <si>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</si>
  <si>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</si>
  <si>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</si>
  <si>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</si>
  <si>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</si>
  <si>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</si>
  <si>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</si>
  <si>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</si>
  <si>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</si>
  <si>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</si>
  <si>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</si>
  <si>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</si>
  <si>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</si>
  <si>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</si>
  <si>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</si>
  <si>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</si>
  <si>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</si>
  <si>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</si>
  <si>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</si>
  <si>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</si>
  <si>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</si>
  <si>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</si>
  <si>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</si>
  <si>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</si>
  <si>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</si>
  <si>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</si>
  <si>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</si>
  <si>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</si>
  <si>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</si>
  <si>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</si>
  <si>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</si>
  <si>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</si>
  <si>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</si>
  <si>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</si>
  <si>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</si>
  <si>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</si>
  <si>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</si>
  <si>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</si>
  <si>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</si>
  <si>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</si>
  <si>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</si>
  <si>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</si>
  <si>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</si>
  <si>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</si>
  <si>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</si>
  <si>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</si>
  <si>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</si>
  <si>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</si>
  <si>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</si>
  <si>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</si>
  <si>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</si>
  <si>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</si>
  <si>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</si>
  <si>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</si>
  <si>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</si>
  <si>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</si>
  <si>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</si>
  <si>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</si>
  <si>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</si>
  <si>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</si>
  <si>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</si>
  <si>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</si>
  <si>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</si>
  <si>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</si>
  <si>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</si>
  <si>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</si>
  <si>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</si>
  <si>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</si>
  <si>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</si>
  <si>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</si>
  <si>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</si>
  <si>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</si>
  <si>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</si>
  <si>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</si>
  <si>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</si>
  <si>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</si>
  <si>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</si>
  <si>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</si>
  <si>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</si>
  <si>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</si>
  <si>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</si>
  <si>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</si>
  <si>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</si>
  <si>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</si>
  <si>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</si>
  <si>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</si>
  <si>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</si>
  <si>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</si>
  <si>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</si>
  <si>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</si>
  <si>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</si>
  <si>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</si>
  <si>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</si>
  <si>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</si>
  <si>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</si>
  <si>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</si>
  <si>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</si>
  <si>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</si>
  <si>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</si>
  <si>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</si>
  <si>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</si>
  <si>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</si>
  <si>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</si>
  <si>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</si>
  <si>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</si>
  <si>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</si>
  <si>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</si>
  <si>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</si>
  <si>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</si>
  <si>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</si>
  <si>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</si>
  <si>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</si>
  <si>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</si>
  <si>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</si>
  <si>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</si>
  <si>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</si>
  <si>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</si>
  <si>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</si>
  <si>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</si>
  <si>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</si>
  <si>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</si>
  <si>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</si>
  <si>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</si>
  <si>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</si>
  <si>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</si>
  <si>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</si>
  <si>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</si>
  <si>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</si>
  <si>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</si>
  <si>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</si>
  <si>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</si>
  <si>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</si>
  <si>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</si>
  <si>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</si>
  <si>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</si>
  <si>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</si>
  <si>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</si>
  <si>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</si>
  <si>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</si>
  <si>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</si>
  <si>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</si>
  <si>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</si>
  <si>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</si>
  <si>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</si>
  <si>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</si>
  <si>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</si>
  <si>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</si>
  <si>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</si>
  <si>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</si>
  <si>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</si>
  <si>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</si>
  <si>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</si>
  <si>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</si>
  <si>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</si>
  <si>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</si>
  <si>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</si>
  <si>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</si>
  <si>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</si>
  <si>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</si>
  <si>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</si>
  <si>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</si>
  <si>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</si>
  <si>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</si>
  <si>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</si>
  <si>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</si>
  <si>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</si>
  <si>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</si>
  <si>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</si>
  <si>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</si>
  <si>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</si>
  <si>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</si>
  <si>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</si>
  <si>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</si>
  <si>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</si>
  <si>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</si>
  <si>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</si>
  <si>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</si>
  <si>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</si>
  <si>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</si>
  <si>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</si>
  <si>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</si>
  <si>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</si>
  <si>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</si>
  <si>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</si>
  <si>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</si>
  <si>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</si>
  <si>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</si>
  <si>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</si>
  <si>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</si>
  <si>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</si>
  <si>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</si>
  <si>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</si>
  <si>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</si>
  <si>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</si>
  <si>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</si>
  <si>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</si>
  <si>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</si>
  <si>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</si>
  <si>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</si>
  <si>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</si>
  <si>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</si>
  <si>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</si>
  <si>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</si>
  <si>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</si>
  <si>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</si>
  <si>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</si>
  <si>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</si>
  <si>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</si>
  <si>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</si>
  <si>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</si>
  <si>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</si>
  <si>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</si>
  <si>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</si>
  <si>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</si>
  <si>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</si>
  <si>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</si>
  <si>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</si>
  <si>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</si>
  <si>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</si>
  <si>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</si>
  <si>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</si>
  <si>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</si>
  <si>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</si>
  <si>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</si>
  <si>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</si>
  <si>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</si>
  <si>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</si>
  <si>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</si>
  <si>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</si>
  <si>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</si>
  <si>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</si>
  <si>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</si>
  <si>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</si>
  <si>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</si>
  <si>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</si>
  <si>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</si>
  <si>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</si>
  <si>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</si>
  <si>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</si>
  <si>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</si>
  <si>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</si>
  <si>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</si>
  <si>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</si>
  <si>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</si>
  <si>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</si>
  <si>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</si>
  <si>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</si>
  <si>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</si>
  <si>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</si>
  <si>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</si>
  <si>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</si>
  <si>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</si>
  <si>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</si>
  <si>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</si>
  <si>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</si>
  <si>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</si>
  <si>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</si>
  <si>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</si>
  <si>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</si>
  <si>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</si>
  <si>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</si>
  <si>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</si>
  <si>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</si>
  <si>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</si>
  <si>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</si>
  <si>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</si>
  <si>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</si>
  <si>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</si>
  <si>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</si>
  <si>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</si>
  <si>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</si>
  <si>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</si>
  <si>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</si>
  <si>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</si>
  <si>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</si>
  <si>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</si>
  <si>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</si>
  <si>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</si>
  <si>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</si>
  <si>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</si>
  <si>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</si>
  <si>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</si>
  <si>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</si>
  <si>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</si>
  <si>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</si>
  <si>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</si>
  <si>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</si>
  <si>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</si>
  <si>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</si>
  <si>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</si>
  <si>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</si>
  <si>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</si>
  <si>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</si>
  <si>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</si>
  <si>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</si>
  <si>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</si>
  <si>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</si>
  <si>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</si>
  <si>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</si>
  <si>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</si>
  <si>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</si>
  <si>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</si>
  <si>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</si>
  <si>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</si>
  <si>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</si>
  <si>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</si>
  <si>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</si>
  <si>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</si>
  <si>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</si>
  <si>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</si>
  <si>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</si>
  <si>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</si>
  <si>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</si>
  <si>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</si>
  <si>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</si>
  <si>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</si>
  <si>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</si>
  <si>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</si>
  <si>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</si>
  <si>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</si>
  <si>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</si>
  <si>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</si>
  <si>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</si>
  <si>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</si>
  <si>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</si>
  <si>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</si>
  <si>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</si>
  <si>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</si>
  <si>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</si>
  <si>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</si>
  <si>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</si>
  <si>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</si>
  <si>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</si>
  <si>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</si>
  <si>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</si>
  <si>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</si>
  <si>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</si>
  <si>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</si>
  <si>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</si>
  <si>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</si>
  <si>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</si>
  <si>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</si>
  <si>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</si>
  <si>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</si>
  <si>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</si>
  <si>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</si>
  <si>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</si>
  <si>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</si>
  <si>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</si>
  <si>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</si>
  <si>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</si>
  <si>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</si>
  <si>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</si>
  <si>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</si>
  <si>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</si>
  <si>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</si>
  <si>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</si>
  <si>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</si>
  <si>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</si>
  <si>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</si>
  <si>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</si>
  <si>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</si>
  <si>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</si>
  <si>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</si>
  <si>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</si>
  <si>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</si>
  <si>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</si>
  <si>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</si>
  <si>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</si>
  <si>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</si>
  <si>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</si>
  <si>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</si>
  <si>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</si>
  <si>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</si>
  <si>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</si>
  <si>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</si>
  <si>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</si>
  <si>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</si>
  <si>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</si>
  <si>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</si>
  <si>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</si>
  <si>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</si>
  <si>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</si>
  <si>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</si>
  <si>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</si>
  <si>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</si>
  <si>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</si>
  <si>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</si>
  <si>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</si>
  <si>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</si>
  <si>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</si>
  <si>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</si>
  <si>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</si>
  <si>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</si>
  <si>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</si>
  <si>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</si>
  <si>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</si>
  <si>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</si>
  <si>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</si>
  <si>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</si>
  <si>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</si>
  <si>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</si>
  <si>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</si>
  <si>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</si>
  <si>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</si>
  <si>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</si>
  <si>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</si>
  <si>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</si>
  <si>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</si>
  <si>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</si>
  <si>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</si>
  <si>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</si>
  <si>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</si>
  <si>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</si>
  <si>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</si>
  <si>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</si>
  <si>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</si>
  <si>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</si>
  <si>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</si>
  <si>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</si>
  <si>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</si>
  <si>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</si>
  <si>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</si>
  <si>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</si>
  <si>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</si>
  <si>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</si>
  <si>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</si>
  <si>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</si>
  <si>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</si>
  <si>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</si>
  <si>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</si>
  <si>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</si>
  <si>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</si>
  <si>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</si>
  <si>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</si>
  <si>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</si>
  <si>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</si>
  <si>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</si>
  <si>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</si>
  <si>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</si>
  <si>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</si>
  <si>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</si>
  <si>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</si>
  <si>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</si>
  <si>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</si>
  <si>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</si>
  <si>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</si>
  <si>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</si>
  <si>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</si>
  <si>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</si>
  <si>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</si>
  <si>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</si>
  <si>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</si>
  <si>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</si>
  <si>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</si>
  <si>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</si>
  <si>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</si>
  <si>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</si>
  <si>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</si>
  <si>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</si>
  <si>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</si>
  <si>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</si>
  <si>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</si>
  <si>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</si>
  <si>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</si>
  <si>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</si>
  <si>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</si>
  <si>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</si>
  <si>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</si>
  <si>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</si>
  <si>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</si>
  <si>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</si>
  <si>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</si>
  <si>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</si>
  <si>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</si>
  <si>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</si>
  <si>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</si>
  <si>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</si>
  <si>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</si>
  <si>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</si>
  <si>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</si>
  <si>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</si>
  <si>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</si>
  <si>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</si>
  <si>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</si>
  <si>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</si>
  <si>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</si>
  <si>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</si>
  <si>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</si>
  <si>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</si>
  <si>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</si>
  <si>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</si>
  <si>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</si>
  <si>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</si>
  <si>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</si>
  <si>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</si>
  <si>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</si>
  <si>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</si>
  <si>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</si>
  <si>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</si>
  <si>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</si>
  <si>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</si>
  <si>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</si>
  <si>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</si>
  <si>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</si>
  <si>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</si>
  <si>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</si>
  <si>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</si>
  <si>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</si>
  <si>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</si>
  <si>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</si>
  <si>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</si>
  <si>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</si>
  <si>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</si>
  <si>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</si>
  <si>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</si>
  <si>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</si>
  <si>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</si>
  <si>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</si>
  <si>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</si>
  <si>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</si>
  <si>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</si>
  <si>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</si>
  <si>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</si>
  <si>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</si>
  <si>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</si>
  <si>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</si>
  <si>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</si>
  <si>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</si>
  <si>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</si>
  <si>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</si>
  <si>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</si>
  <si>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</si>
  <si>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</si>
  <si>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</si>
  <si>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</si>
  <si>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</si>
  <si>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</si>
  <si>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</si>
  <si>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</si>
  <si>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</si>
  <si>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</si>
  <si>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</si>
  <si>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</si>
  <si>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</si>
  <si>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</si>
  <si>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</si>
  <si>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</si>
  <si>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</si>
  <si>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</si>
  <si>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</si>
  <si>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</si>
  <si>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</si>
  <si>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</si>
  <si>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</si>
  <si>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</si>
  <si>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</si>
  <si>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</si>
  <si>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</si>
  <si>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</si>
  <si>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</si>
  <si>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</si>
  <si>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</si>
  <si>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</si>
  <si>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</si>
  <si>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</si>
  <si>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</si>
  <si>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</si>
  <si>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</si>
  <si>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</si>
  <si>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</si>
  <si>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</si>
  <si>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</si>
  <si>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</si>
  <si>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</si>
  <si>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</si>
  <si>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</si>
  <si>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</si>
  <si>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</si>
  <si>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</si>
  <si>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</si>
  <si>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</si>
  <si>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</si>
  <si>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</si>
  <si>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</si>
  <si>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</si>
  <si>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</si>
  <si>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</si>
  <si>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</si>
  <si>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</si>
  <si>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</si>
  <si>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</si>
  <si>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</si>
  <si>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</si>
  <si>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</si>
  <si>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</si>
  <si>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</si>
  <si>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</si>
  <si>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</si>
  <si>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</si>
  <si>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</si>
  <si>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</si>
  <si>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</si>
  <si>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</si>
  <si>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</si>
  <si>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</si>
  <si>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</si>
  <si>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</si>
  <si>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</si>
  <si>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</si>
  <si>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</si>
  <si>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</si>
  <si>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</si>
  <si>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</si>
  <si>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</si>
  <si>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</si>
  <si>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</si>
  <si>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</si>
  <si>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</si>
  <si>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</si>
  <si>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</si>
  <si>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</si>
  <si>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</si>
  <si>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</si>
  <si>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</si>
  <si>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</si>
  <si>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</si>
  <si>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</si>
  <si>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</si>
  <si>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</si>
  <si>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</si>
  <si>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</si>
  <si>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</si>
  <si>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</si>
  <si>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</si>
  <si>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</si>
  <si>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</si>
  <si>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</si>
  <si>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</si>
  <si>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</si>
  <si>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</si>
  <si>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</si>
  <si>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</si>
  <si>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</si>
  <si>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</si>
  <si>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</si>
  <si>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</si>
  <si>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</si>
  <si>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</si>
  <si>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</si>
  <si>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</si>
  <si>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</si>
  <si>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</si>
  <si>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</si>
  <si>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</si>
  <si>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</si>
  <si>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</si>
  <si>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</si>
  <si>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</si>
  <si>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</si>
  <si>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</si>
  <si>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</si>
  <si>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</si>
  <si>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</si>
  <si>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</si>
  <si>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</si>
  <si>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</si>
  <si>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</si>
  <si>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</si>
  <si>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</si>
  <si>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</si>
  <si>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</si>
  <si>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</si>
  <si>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</si>
  <si>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</si>
  <si>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</si>
  <si>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</si>
  <si>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</si>
  <si>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</si>
  <si>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</si>
  <si>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</si>
  <si>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</si>
  <si>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</si>
  <si>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</si>
  <si>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</si>
  <si>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</si>
  <si>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</si>
  <si>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</si>
  <si>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</si>
  <si>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</si>
  <si>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</si>
  <si>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</si>
  <si>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</si>
  <si>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</si>
  <si>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</si>
  <si>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</si>
  <si>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</si>
  <si>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</si>
  <si>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</si>
  <si>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</si>
  <si>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</si>
  <si>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</si>
  <si>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</si>
  <si>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</si>
  <si>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</si>
  <si>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</si>
  <si>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</si>
  <si>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</si>
  <si>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</si>
  <si>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</si>
  <si>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</si>
  <si>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</si>
  <si>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</si>
  <si>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</si>
  <si>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</si>
  <si>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</si>
  <si>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</si>
  <si>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</si>
  <si>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</si>
  <si>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</si>
  <si>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</si>
  <si>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</si>
  <si>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</si>
  <si>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</si>
  <si>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</si>
  <si>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</si>
  <si>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</si>
  <si>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</si>
  <si>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</si>
  <si>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</si>
  <si>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</si>
  <si>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</si>
  <si>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</si>
  <si>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</si>
  <si>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</si>
  <si>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</si>
  <si>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</si>
  <si>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</si>
  <si>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</si>
  <si>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</si>
  <si>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</si>
  <si>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</si>
  <si>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</si>
  <si>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</si>
  <si>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</si>
  <si>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</si>
  <si>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</si>
  <si>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</si>
  <si>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</si>
  <si>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</si>
  <si>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</si>
  <si>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</si>
  <si>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</si>
  <si>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</si>
  <si>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</si>
  <si>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</si>
  <si>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</si>
  <si>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</si>
  <si>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</si>
  <si>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</si>
  <si>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</si>
  <si>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</si>
  <si>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</si>
  <si>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</si>
  <si>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</si>
  <si>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</si>
  <si>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</si>
  <si>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</si>
  <si>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</si>
  <si>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</si>
  <si>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</si>
  <si>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</si>
  <si>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</si>
  <si>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</si>
  <si>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</si>
  <si>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</si>
  <si>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</si>
  <si>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</si>
  <si>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</si>
  <si>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</si>
  <si>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</si>
  <si>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</si>
  <si>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</si>
  <si>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</si>
  <si>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</si>
  <si>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</si>
  <si>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</si>
  <si>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</si>
  <si>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</si>
  <si>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</si>
  <si>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</si>
  <si>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</si>
  <si>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</si>
  <si>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</si>
  <si>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</si>
  <si>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</si>
  <si>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</si>
  <si>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</si>
  <si>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</si>
  <si>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</si>
  <si>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</si>
  <si>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</si>
  <si>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</si>
  <si>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</si>
  <si>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</si>
  <si>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</si>
  <si>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</si>
  <si>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</si>
  <si>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</si>
  <si>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</si>
  <si>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</si>
  <si>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</si>
  <si>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</si>
  <si>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</si>
  <si>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</si>
  <si>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</si>
  <si>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</si>
  <si>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</si>
  <si>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</si>
  <si>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</si>
  <si>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</si>
  <si>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</si>
  <si>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</si>
  <si>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</si>
  <si>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</si>
  <si>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</si>
  <si>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</si>
  <si>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</si>
  <si>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</si>
  <si>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</si>
  <si>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</si>
  <si>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</si>
  <si>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</si>
  <si>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</si>
  <si>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</si>
  <si>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</si>
  <si>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</si>
  <si>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</si>
  <si>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</si>
  <si>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</si>
  <si>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</si>
  <si>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</si>
  <si>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</si>
  <si>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</si>
  <si>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</si>
  <si>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</si>
  <si>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</si>
  <si>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</si>
  <si>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</si>
  <si>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</si>
  <si>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</si>
  <si>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</si>
  <si>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</si>
  <si>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</si>
  <si>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</si>
  <si>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</si>
  <si>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</si>
  <si>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</si>
  <si>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</si>
  <si>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</si>
  <si>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</si>
  <si>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</si>
  <si>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</si>
  <si>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</si>
  <si>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</si>
  <si>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</si>
  <si>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</si>
  <si>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</si>
  <si>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</si>
  <si>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</si>
  <si>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</si>
  <si>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</si>
  <si>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</si>
  <si>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</si>
  <si>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</si>
  <si>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</si>
  <si>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</si>
  <si>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</si>
  <si>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</si>
  <si>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</si>
  <si>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</si>
  <si>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</si>
  <si>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</si>
  <si>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</si>
  <si>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</si>
  <si>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</si>
  <si>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</si>
  <si>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</si>
  <si>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</si>
  <si>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</si>
  <si>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</si>
  <si>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</si>
  <si>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</si>
  <si>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</si>
  <si>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</si>
  <si>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</si>
  <si>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</si>
  <si>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</si>
  <si>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</si>
  <si>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</si>
  <si>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</si>
  <si>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</si>
  <si>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</si>
  <si>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</si>
  <si>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</si>
  <si>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</si>
  <si>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</si>
  <si>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</si>
  <si>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</si>
  <si>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</si>
  <si>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</si>
  <si>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</si>
  <si>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</si>
  <si>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</si>
  <si>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</si>
  <si>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</si>
  <si>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</si>
  <si>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</si>
  <si>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</si>
  <si>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</si>
  <si>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</si>
  <si>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</si>
  <si>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</si>
  <si>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</si>
  <si>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</si>
  <si>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</si>
  <si>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</si>
  <si>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</si>
  <si>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</si>
  <si>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</si>
  <si>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</si>
  <si>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</si>
  <si>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</si>
  <si>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</si>
  <si>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</si>
  <si>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</si>
  <si>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</si>
  <si>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</si>
  <si>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</si>
  <si>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</si>
  <si>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</si>
  <si>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</si>
  <si>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</si>
  <si>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</si>
  <si>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</si>
  <si>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</si>
  <si>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</si>
  <si>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</si>
  <si>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</si>
  <si>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</si>
  <si>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</si>
  <si>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</si>
  <si>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</si>
  <si>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</si>
  <si>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</si>
  <si>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</si>
  <si>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</si>
  <si>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</si>
  <si>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</si>
  <si>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</si>
  <si>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</si>
  <si>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</si>
  <si>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</si>
  <si>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</si>
  <si>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</si>
  <si>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</si>
  <si>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</si>
  <si>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</si>
  <si>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</si>
  <si>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</si>
  <si>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</si>
  <si>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</si>
  <si>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</si>
  <si>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</si>
  <si>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</si>
  <si>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</si>
  <si>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</si>
  <si>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</si>
  <si>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</si>
  <si>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</si>
  <si>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</si>
  <si>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</si>
  <si>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</si>
  <si>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</si>
  <si>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</si>
  <si>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</si>
  <si>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</si>
  <si>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</si>
  <si>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</si>
  <si>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</si>
  <si>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</si>
  <si>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</si>
  <si>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</si>
  <si>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</si>
  <si>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</si>
  <si>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</si>
  <si>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</si>
  <si>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</si>
  <si>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</si>
  <si>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</si>
  <si>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</si>
  <si>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</si>
  <si>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</si>
  <si>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</si>
  <si>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</si>
  <si>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</si>
  <si>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</si>
  <si>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</si>
  <si>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</si>
  <si>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</si>
  <si>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</si>
  <si>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</si>
  <si>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</si>
  <si>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</si>
  <si>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</si>
  <si>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</si>
  <si>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</si>
  <si>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</si>
  <si>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</si>
  <si>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</si>
  <si>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</si>
  <si>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</si>
  <si>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</si>
  <si>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</si>
  <si>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</si>
  <si>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</si>
  <si>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</si>
  <si>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</si>
  <si>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</si>
  <si>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</si>
  <si>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</si>
  <si>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</si>
  <si>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</si>
  <si>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</si>
  <si>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</si>
  <si>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</si>
  <si>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</si>
  <si>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</si>
  <si>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</si>
  <si>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</si>
  <si>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</si>
  <si>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</si>
  <si>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</si>
  <si>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</si>
  <si>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</si>
  <si>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</si>
  <si>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</si>
  <si>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</si>
  <si>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</si>
  <si>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</si>
  <si>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</si>
  <si>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</si>
  <si>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</si>
  <si>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</si>
  <si>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</si>
  <si>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</si>
  <si>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</si>
  <si>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</si>
  <si>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</si>
  <si>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</si>
  <si>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</si>
  <si>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</si>
  <si>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</si>
  <si>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</si>
  <si>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</si>
  <si>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</si>
  <si>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</si>
  <si>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</si>
  <si>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</si>
  <si>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</si>
  <si>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</si>
  <si>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</si>
  <si>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</si>
  <si>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</si>
  <si>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</si>
  <si>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</si>
  <si>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</si>
  <si>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</si>
  <si>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</si>
  <si>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</si>
  <si>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</si>
  <si>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</si>
  <si>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</si>
  <si>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</si>
  <si>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</si>
  <si>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</si>
  <si>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</si>
  <si>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</si>
  <si>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</si>
  <si>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</si>
  <si>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</si>
  <si>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</si>
  <si>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</si>
  <si>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</si>
  <si>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</si>
  <si>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</si>
  <si>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</si>
  <si>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</si>
  <si>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</si>
  <si>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</si>
  <si>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</si>
  <si>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</si>
  <si>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</si>
  <si>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</si>
  <si>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</si>
  <si>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</si>
  <si>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</si>
  <si>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</si>
  <si>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</si>
  <si>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</si>
  <si>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</si>
  <si>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</si>
  <si>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</si>
  <si>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</si>
  <si>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</si>
  <si>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</si>
  <si>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</si>
  <si>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</si>
  <si>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</si>
  <si>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</si>
  <si>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</si>
  <si>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</si>
  <si>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</si>
  <si>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</si>
  <si>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</si>
  <si>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</si>
  <si>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</si>
  <si>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</si>
  <si>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</si>
  <si>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</si>
  <si>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</si>
  <si>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</si>
  <si>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</si>
  <si>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</si>
  <si>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</si>
  <si>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</si>
  <si>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</si>
  <si>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</si>
  <si>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</si>
  <si>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</si>
  <si>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</si>
  <si>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</si>
  <si>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</si>
  <si>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</si>
  <si>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</si>
  <si>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</si>
  <si>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</si>
  <si>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</si>
  <si>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</si>
  <si>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</si>
  <si>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</si>
  <si>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</si>
  <si>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</si>
  <si>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</si>
  <si>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</si>
  <si>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</si>
  <si>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</si>
  <si>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</si>
  <si>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</si>
  <si>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</si>
  <si>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</si>
  <si>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</si>
  <si>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</si>
  <si>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</si>
  <si>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</si>
  <si>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</si>
  <si>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</si>
  <si>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</si>
  <si>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</si>
  <si>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</si>
  <si>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</si>
  <si>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</si>
  <si>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</si>
  <si>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</si>
  <si>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</si>
  <si>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</si>
  <si>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</si>
  <si>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</si>
  <si>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</si>
  <si>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</si>
  <si>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</si>
  <si>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</si>
  <si>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</si>
  <si>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</si>
  <si>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</si>
  <si>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</si>
  <si>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</si>
  <si>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</si>
  <si>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</si>
  <si>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</si>
  <si>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</si>
  <si>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</si>
  <si>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</si>
  <si>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</si>
  <si>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</si>
  <si>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</si>
  <si>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</si>
  <si>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</si>
  <si>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</si>
  <si>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</si>
  <si>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</si>
  <si>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</si>
  <si>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</si>
  <si>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</si>
  <si>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</si>
  <si>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</si>
  <si>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</si>
  <si>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</si>
  <si>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</si>
  <si>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</si>
  <si>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</si>
  <si>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</si>
  <si>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</si>
  <si>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</si>
  <si>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</si>
  <si>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</si>
  <si>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</si>
  <si>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</si>
  <si>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</si>
  <si>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</si>
  <si>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</si>
  <si>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</si>
  <si>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</si>
  <si>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</si>
  <si>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</si>
  <si>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</si>
  <si>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</si>
  <si>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</si>
  <si>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</si>
  <si>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</si>
  <si>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</si>
  <si>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</si>
  <si>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</si>
  <si>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</si>
  <si>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</si>
  <si>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</si>
  <si>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</si>
  <si>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</si>
  <si>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</si>
  <si>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</si>
  <si>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</si>
  <si>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</si>
  <si>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</si>
  <si>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</si>
  <si>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</si>
  <si>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</si>
  <si>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</si>
  <si>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</si>
  <si>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</si>
  <si>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</si>
  <si>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</si>
  <si>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</si>
  <si>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</si>
  <si>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</si>
  <si>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</si>
  <si>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</si>
  <si>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</si>
  <si>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</si>
  <si>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</si>
  <si>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</si>
  <si>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</si>
  <si>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</si>
  <si>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</si>
  <si>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</si>
  <si>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</si>
  <si>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</si>
  <si>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</si>
  <si>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</si>
  <si>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</si>
  <si>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</si>
  <si>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</si>
  <si>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</si>
  <si>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</si>
  <si>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</si>
  <si>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</si>
  <si>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</si>
  <si>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</si>
  <si>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</si>
  <si>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</si>
  <si>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</si>
  <si>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</si>
  <si>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</si>
  <si>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</si>
  <si>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</si>
  <si>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</si>
  <si>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</si>
  <si>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</si>
  <si>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</si>
  <si>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</si>
  <si>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</si>
  <si>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</si>
  <si>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</si>
  <si>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</si>
  <si>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</si>
  <si>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</si>
  <si>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</si>
  <si>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</si>
  <si>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</si>
  <si>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</si>
  <si>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</si>
  <si>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</si>
  <si>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</si>
  <si>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</si>
  <si>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</si>
  <si>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</si>
  <si>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</si>
  <si>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</si>
  <si>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</si>
  <si>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</si>
  <si>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</si>
  <si>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</si>
  <si>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</si>
  <si>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</si>
  <si>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</si>
  <si>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</si>
  <si>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</si>
  <si>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</si>
  <si>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</si>
  <si>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</si>
  <si>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</si>
  <si>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</si>
  <si>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</si>
  <si>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</si>
  <si>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</si>
  <si>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</si>
  <si>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</si>
  <si>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</si>
  <si>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</si>
  <si>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</si>
  <si>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</si>
  <si>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</si>
  <si>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</si>
  <si>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</si>
  <si>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</si>
  <si>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</si>
  <si>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</si>
  <si>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</si>
  <si>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</si>
  <si>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</si>
  <si>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</si>
  <si>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</si>
  <si>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</si>
  <si>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</si>
  <si>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</si>
  <si>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</si>
  <si>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</si>
  <si>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</si>
  <si>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</si>
  <si>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</si>
  <si>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</si>
  <si>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</si>
  <si>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</si>
  <si>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</si>
  <si>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</si>
  <si>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</si>
  <si>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</si>
  <si>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</si>
  <si>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</si>
  <si>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</si>
  <si>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</si>
  <si>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</si>
  <si>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</si>
  <si>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</si>
  <si>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</si>
  <si>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</si>
  <si>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</si>
  <si>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</si>
  <si>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</si>
  <si>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</si>
  <si>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</si>
  <si>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</si>
  <si>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</si>
  <si>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</si>
  <si>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</si>
  <si>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</si>
  <si>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</si>
  <si>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</si>
  <si>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</si>
  <si>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</si>
  <si>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</si>
  <si>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</si>
  <si>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</si>
  <si>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</si>
  <si>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</si>
  <si>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</si>
  <si>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</si>
  <si>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</si>
  <si>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</si>
  <si>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</si>
  <si>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</si>
  <si>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</si>
  <si>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</si>
  <si>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</si>
  <si>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</si>
  <si>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</si>
  <si>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</si>
  <si>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</si>
  <si>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</si>
  <si>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</si>
  <si>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</si>
  <si>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</si>
  <si>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</si>
  <si>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</si>
  <si>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</si>
  <si>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</si>
  <si>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</si>
  <si>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</si>
  <si>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</si>
  <si>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</si>
  <si>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</si>
  <si>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</si>
  <si>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</si>
  <si>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</si>
  <si>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</si>
  <si>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</si>
  <si>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</si>
  <si>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</si>
  <si>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</si>
  <si>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</si>
  <si>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</si>
  <si>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</si>
  <si>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</si>
  <si>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</si>
  <si>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</si>
  <si>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</si>
  <si>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</si>
  <si>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</si>
  <si>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</si>
  <si>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</si>
  <si>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</si>
  <si>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</si>
  <si>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</si>
  <si>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</si>
  <si>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</si>
  <si>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</si>
  <si>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</si>
  <si>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</si>
  <si>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</si>
  <si>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</si>
  <si>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</si>
  <si>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</si>
  <si>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</si>
  <si>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</si>
  <si>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</si>
  <si>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</si>
  <si>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</si>
  <si>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</si>
  <si>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</si>
  <si>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</si>
  <si>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</si>
  <si>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</si>
  <si>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</si>
  <si>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</si>
  <si>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</si>
  <si>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</si>
  <si>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</si>
  <si>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</si>
  <si>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</si>
  <si>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</si>
  <si>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</si>
  <si>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</si>
  <si>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</si>
  <si>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</si>
  <si>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</si>
  <si>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</si>
  <si>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</si>
  <si>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</si>
  <si>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</si>
  <si>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</si>
  <si>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</si>
  <si>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</si>
  <si>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</si>
  <si>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</si>
  <si>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</si>
  <si>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</si>
  <si>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</si>
  <si>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</si>
  <si>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</si>
  <si>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</si>
  <si>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</si>
  <si>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</si>
  <si>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</si>
  <si>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</si>
  <si>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</si>
  <si>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</si>
  <si>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</si>
  <si>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</si>
  <si>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</si>
  <si>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</si>
  <si>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</si>
  <si>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</si>
  <si>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</si>
  <si>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</si>
  <si>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</si>
  <si>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</si>
  <si>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</si>
  <si>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</si>
  <si>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</si>
  <si>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</si>
  <si>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</si>
  <si>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</si>
  <si>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</si>
  <si>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</si>
  <si>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</si>
  <si>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</si>
  <si>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</si>
  <si>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</si>
  <si>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</si>
  <si>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</si>
  <si>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</si>
  <si>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</si>
  <si>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</si>
  <si>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</si>
  <si>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</si>
  <si>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</si>
  <si>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</si>
  <si>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</si>
  <si>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</si>
  <si>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</si>
  <si>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</si>
  <si>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</si>
  <si>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</si>
  <si>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</si>
  <si>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</si>
  <si>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</si>
  <si>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</si>
  <si>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</si>
  <si>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</si>
  <si>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</si>
  <si>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</si>
  <si>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</si>
  <si>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</si>
  <si>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</si>
  <si>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</si>
  <si>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</si>
  <si>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</si>
  <si>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</si>
  <si>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</si>
  <si>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</si>
  <si>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</si>
  <si>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</si>
  <si>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</si>
  <si>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</si>
  <si>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</si>
  <si>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</si>
  <si>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</si>
  <si>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</si>
  <si>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</si>
  <si>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</si>
  <si>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</si>
  <si>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</si>
  <si>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</si>
  <si>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</si>
  <si>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</si>
  <si>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</si>
  <si>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</si>
  <si>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</si>
  <si>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</si>
  <si>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</si>
  <si>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</si>
  <si>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</si>
  <si>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</si>
  <si>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</si>
  <si>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</si>
  <si>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</si>
  <si>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</si>
  <si>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</si>
  <si>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</si>
  <si>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</si>
  <si>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</si>
  <si>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</si>
  <si>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</si>
  <si>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</si>
  <si>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</si>
  <si>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</si>
  <si>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</si>
  <si>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</si>
  <si>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</si>
  <si>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</si>
  <si>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</si>
  <si>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</si>
  <si>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</si>
  <si>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</si>
  <si>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</si>
  <si>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</si>
  <si>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</si>
  <si>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</si>
  <si>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</si>
  <si>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</si>
  <si>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</si>
  <si>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</si>
  <si>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</si>
  <si>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</si>
  <si>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</si>
  <si>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</si>
  <si>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</si>
  <si>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</si>
  <si>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</si>
  <si>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</si>
  <si>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</si>
  <si>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</si>
  <si>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</si>
  <si>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</si>
  <si>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</si>
  <si>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</si>
  <si>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</si>
  <si>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</si>
  <si>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</si>
  <si>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</si>
  <si>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</si>
  <si>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</si>
  <si>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</si>
  <si>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</si>
  <si>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</si>
  <si>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</si>
  <si>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</si>
  <si>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</si>
  <si>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</si>
  <si>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</si>
  <si>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</si>
  <si>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</si>
  <si>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</si>
  <si>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</si>
  <si>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</si>
  <si>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</si>
  <si>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</si>
  <si>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</si>
  <si>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</si>
  <si>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</si>
  <si>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</si>
  <si>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</si>
  <si>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</si>
  <si>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</si>
  <si>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</si>
  <si>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</si>
  <si>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</si>
  <si>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</si>
  <si>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</si>
  <si>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</si>
  <si>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</si>
  <si>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</si>
  <si>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</si>
  <si>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</si>
  <si>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</si>
  <si>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</si>
  <si>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</si>
  <si>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</si>
  <si>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</si>
  <si>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</si>
  <si>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</si>
  <si>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</si>
  <si>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</si>
  <si>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</si>
  <si>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</si>
  <si>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</si>
  <si>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</si>
  <si>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</si>
  <si>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</si>
  <si>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</si>
  <si>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</si>
  <si>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</si>
  <si>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</si>
  <si>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</si>
  <si>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</si>
  <si>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</si>
  <si>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</si>
  <si>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</si>
  <si>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</si>
  <si>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</si>
  <si>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</si>
  <si>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</si>
  <si>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</si>
  <si>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</si>
  <si>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</si>
  <si>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</si>
  <si>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</si>
  <si>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</si>
  <si>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</si>
  <si>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</si>
  <si>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</si>
  <si>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</si>
  <si>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</si>
  <si>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</si>
  <si>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</si>
  <si>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</si>
  <si>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</si>
  <si>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</si>
  <si>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</si>
  <si>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</si>
  <si>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</si>
  <si>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</si>
  <si>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</si>
  <si>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</si>
  <si>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</si>
  <si>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</si>
  <si>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</si>
  <si>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</si>
  <si>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</si>
  <si>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</si>
  <si>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</si>
  <si>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</si>
  <si>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</si>
  <si>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</si>
  <si>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</si>
  <si>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</si>
  <si>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</si>
  <si>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</si>
  <si>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</si>
  <si>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</si>
  <si>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</si>
  <si>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</si>
  <si>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</si>
  <si>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</si>
  <si>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</si>
  <si>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</si>
  <si>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</si>
  <si>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</si>
  <si>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</si>
  <si>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</si>
  <si>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</si>
  <si>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</si>
  <si>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</si>
  <si>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</si>
  <si>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</si>
  <si>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</si>
  <si>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</si>
  <si>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</si>
  <si>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</si>
  <si>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</si>
  <si>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</si>
  <si>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</si>
  <si>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</si>
  <si>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</si>
  <si>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</si>
  <si>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</si>
  <si>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</si>
  <si>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</si>
  <si>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</si>
  <si>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</si>
  <si>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</si>
  <si>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</si>
  <si>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</si>
  <si>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</si>
  <si>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</si>
  <si>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</si>
  <si>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</si>
  <si>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</si>
  <si>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</si>
  <si>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</si>
  <si>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</si>
  <si>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</si>
  <si>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</si>
  <si>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</si>
  <si>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</si>
  <si>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</si>
  <si>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</si>
  <si>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</si>
  <si>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</si>
  <si>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</si>
  <si>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</si>
  <si>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</si>
  <si>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</si>
  <si>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</si>
  <si>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</si>
  <si>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</si>
  <si>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</si>
  <si>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</si>
  <si>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</si>
  <si>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</si>
  <si>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</si>
  <si>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</si>
  <si>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</si>
  <si>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</si>
  <si>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</si>
  <si>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</si>
  <si>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</si>
  <si>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</si>
  <si>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</si>
  <si>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</si>
  <si>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</si>
  <si>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</si>
  <si>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</si>
  <si>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</si>
  <si>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</si>
  <si>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</si>
  <si>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</si>
  <si>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</si>
  <si>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</si>
  <si>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</si>
  <si>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</si>
  <si>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</si>
  <si>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</si>
  <si>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</si>
  <si>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</si>
  <si>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</si>
  <si>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</si>
  <si>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</si>
  <si>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</si>
  <si>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</si>
  <si>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</si>
  <si>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</si>
  <si>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</si>
  <si>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</si>
  <si>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</si>
  <si>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</si>
  <si>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</si>
  <si>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</si>
  <si>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</si>
  <si>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</si>
  <si>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</si>
  <si>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</si>
  <si>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</si>
  <si>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</si>
  <si>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</si>
  <si>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</si>
  <si>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</si>
  <si>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</si>
  <si>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</si>
  <si>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</si>
  <si>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</si>
  <si>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</si>
  <si>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</si>
  <si>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</si>
  <si>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</si>
  <si>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</si>
  <si>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</si>
  <si>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</si>
  <si>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</si>
  <si>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</si>
  <si>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</si>
  <si>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</si>
  <si>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</si>
  <si>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</si>
  <si>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</si>
  <si>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</si>
  <si>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</si>
  <si>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</si>
  <si>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</si>
  <si>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</si>
  <si>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</si>
  <si>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</si>
  <si>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</si>
  <si>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</si>
  <si>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</si>
  <si>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</si>
  <si>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</si>
  <si>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</si>
  <si>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</si>
  <si>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</si>
  <si>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</si>
  <si>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</si>
  <si>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</si>
  <si>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</si>
  <si>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</si>
  <si>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</si>
  <si>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</si>
  <si>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</si>
  <si>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</si>
  <si>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</si>
  <si>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</si>
  <si>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</si>
  <si>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</si>
  <si>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</si>
  <si>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</si>
  <si>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</si>
  <si>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</si>
  <si>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</si>
  <si>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</si>
  <si>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</si>
  <si>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</si>
  <si>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</si>
  <si>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</si>
  <si>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</si>
  <si>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</si>
  <si>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</si>
  <si>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</si>
  <si>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</si>
  <si>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</si>
  <si>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</si>
  <si>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</si>
  <si>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</si>
  <si>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</si>
  <si>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</si>
  <si>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</si>
  <si>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</si>
  <si>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</si>
  <si>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</si>
  <si>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</si>
  <si>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</si>
  <si>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</si>
  <si>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</si>
  <si>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</si>
  <si>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</si>
  <si>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</si>
  <si>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</si>
  <si>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</si>
  <si>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</si>
  <si>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</si>
  <si>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</si>
  <si>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</si>
  <si>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</si>
  <si>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</si>
  <si>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</si>
  <si>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</si>
  <si>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</si>
  <si>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</si>
  <si>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</si>
  <si>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</si>
  <si>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</si>
  <si>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</si>
  <si>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</si>
  <si>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</si>
  <si>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</si>
  <si>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</si>
  <si>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</si>
  <si>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</si>
  <si>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</si>
  <si>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</si>
  <si>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</si>
  <si>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</si>
  <si>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</si>
  <si>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</si>
  <si>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</si>
  <si>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</si>
  <si>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</si>
  <si>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</si>
  <si>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</si>
  <si>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</si>
  <si>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</si>
  <si>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</si>
  <si>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</si>
  <si>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</si>
  <si>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</si>
  <si>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</si>
  <si>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</si>
  <si>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</si>
  <si>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</si>
  <si>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</si>
  <si>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</si>
  <si>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</si>
  <si>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</si>
  <si>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</si>
  <si>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</si>
  <si>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</si>
  <si>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</si>
  <si>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</si>
  <si>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</si>
  <si>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</si>
  <si>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</si>
  <si>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</si>
  <si>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</si>
  <si>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</si>
  <si>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</si>
  <si>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</si>
  <si>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</si>
  <si>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</si>
  <si>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</si>
  <si>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</si>
  <si>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</si>
  <si>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</si>
  <si>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</si>
  <si>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</si>
  <si>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</si>
  <si>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</si>
  <si>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</si>
  <si>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</si>
  <si>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</si>
  <si>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</si>
  <si>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</si>
  <si>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</si>
  <si>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</si>
  <si>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</si>
  <si>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</si>
  <si>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</si>
  <si>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</si>
  <si>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</si>
  <si>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</si>
  <si>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</si>
  <si>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</si>
  <si>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</si>
  <si>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</si>
  <si>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</si>
  <si>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</si>
  <si>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</si>
  <si>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</si>
  <si>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</si>
  <si>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</si>
  <si>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</si>
  <si>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</si>
  <si>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</si>
  <si>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</si>
  <si>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</si>
  <si>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</si>
  <si>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</si>
  <si>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</si>
  <si>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</si>
  <si>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</si>
  <si>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</si>
  <si>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</si>
  <si>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</si>
  <si>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</si>
  <si>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</si>
  <si>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</si>
  <si>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</si>
  <si>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</si>
  <si>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</si>
  <si>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</si>
  <si>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</si>
  <si>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</si>
  <si>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</si>
  <si>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</si>
  <si>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</si>
  <si>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</si>
  <si>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</si>
  <si>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</si>
  <si>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</si>
  <si>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</si>
  <si>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</si>
  <si>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</si>
  <si>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</si>
  <si>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</si>
  <si>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</si>
  <si>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</si>
  <si>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</si>
  <si>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</si>
  <si>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</si>
  <si>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</si>
  <si>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</si>
  <si>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</si>
  <si>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</si>
  <si>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</si>
  <si>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</si>
  <si>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</si>
  <si>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</si>
  <si>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</si>
  <si>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</si>
  <si>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</si>
  <si>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</si>
  <si>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</si>
  <si>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</si>
  <si>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</si>
  <si>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</si>
  <si>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</si>
  <si>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</si>
  <si>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</si>
  <si>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</si>
  <si>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</si>
  <si>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</si>
  <si>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</si>
  <si>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</si>
  <si>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</si>
  <si>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</si>
  <si>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</si>
  <si>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</si>
  <si>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</si>
  <si>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</si>
  <si>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</si>
  <si>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</si>
  <si>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</si>
  <si>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</si>
  <si>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</si>
  <si>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</si>
  <si>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</si>
  <si>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</si>
  <si>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</si>
  <si>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</si>
  <si>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</si>
  <si>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</si>
  <si>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</si>
  <si>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</si>
  <si>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</si>
  <si>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</si>
  <si>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</si>
  <si>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</si>
  <si>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</si>
  <si>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</si>
  <si>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</si>
  <si>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</si>
  <si>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</si>
  <si>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</si>
  <si>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</si>
  <si>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</si>
  <si>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</si>
  <si>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</si>
  <si>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</si>
  <si>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</si>
  <si>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</si>
  <si>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</si>
  <si>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</si>
  <si>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</si>
  <si>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</si>
  <si>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</si>
  <si>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</si>
  <si>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</si>
  <si>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</si>
  <si>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</si>
  <si>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</si>
  <si>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</si>
  <si>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</si>
  <si>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</si>
  <si>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</si>
  <si>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</si>
  <si>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</si>
  <si>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</si>
  <si>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</si>
  <si>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</si>
  <si>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</si>
  <si>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</si>
  <si>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</si>
  <si>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</si>
  <si>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</si>
  <si>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</si>
  <si>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</si>
  <si>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</si>
  <si>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</si>
  <si>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</si>
  <si>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</si>
  <si>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</si>
  <si>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</si>
  <si>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</si>
  <si>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</si>
  <si>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</si>
  <si>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</si>
  <si>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</si>
  <si>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</si>
  <si>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</si>
  <si>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</si>
  <si>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</si>
  <si>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</si>
  <si>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</si>
  <si>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</si>
  <si>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</si>
  <si>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</si>
  <si>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</si>
  <si>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</si>
  <si>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</si>
  <si>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</si>
  <si>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</si>
  <si>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</si>
  <si>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</si>
  <si>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</si>
  <si>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</si>
  <si>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</si>
  <si>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</si>
  <si>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</si>
  <si>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</si>
  <si>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</si>
  <si>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</si>
  <si>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</si>
  <si>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</si>
  <si>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</si>
  <si>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</si>
  <si>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</si>
  <si>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</si>
  <si>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</si>
  <si>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</si>
  <si>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</si>
  <si>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</si>
  <si>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</si>
  <si>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</si>
  <si>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</si>
  <si>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</si>
  <si>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</si>
  <si>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</si>
  <si>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</si>
  <si>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</si>
  <si>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</si>
  <si>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</si>
  <si>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</si>
  <si>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</si>
  <si>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</si>
  <si>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</si>
  <si>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</si>
  <si>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</si>
  <si>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</si>
  <si>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</si>
  <si>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</si>
  <si>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</si>
  <si>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</si>
  <si>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</si>
  <si>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</si>
  <si>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</si>
  <si>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</si>
  <si>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</si>
  <si>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</si>
  <si>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</si>
  <si>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</si>
  <si>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</si>
  <si>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</si>
  <si>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</si>
  <si>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</si>
  <si>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</si>
  <si>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</si>
  <si>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</si>
  <si>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</si>
  <si>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</si>
  <si>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</si>
  <si>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</si>
  <si>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</si>
  <si>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</si>
  <si>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</si>
  <si>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</si>
  <si>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</si>
  <si>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</si>
  <si>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</si>
  <si>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</si>
  <si>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</si>
  <si>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</si>
  <si>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</si>
  <si>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</si>
  <si>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</si>
  <si>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</si>
  <si>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</si>
  <si>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</si>
  <si>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</si>
  <si>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</si>
  <si>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</si>
  <si>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</si>
  <si>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</si>
  <si>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</si>
  <si>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</si>
  <si>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</si>
  <si>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</si>
  <si>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</si>
  <si>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</si>
  <si>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</si>
  <si>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</si>
  <si>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</si>
  <si>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</si>
  <si>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</si>
  <si>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</si>
  <si>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</si>
  <si>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</si>
  <si>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</si>
  <si>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</si>
  <si>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</si>
  <si>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</si>
  <si>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</si>
  <si>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</si>
  <si>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</si>
  <si>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</si>
  <si>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</si>
  <si>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</si>
  <si>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</si>
  <si>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</si>
  <si>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</si>
  <si>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</si>
  <si>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</si>
  <si>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</si>
  <si>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</si>
  <si>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</si>
  <si>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</si>
  <si>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</si>
  <si>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</si>
  <si>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</si>
  <si>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</si>
  <si>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</si>
  <si>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</si>
  <si>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</si>
  <si>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</si>
  <si>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</si>
  <si>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</si>
  <si>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</si>
  <si>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</si>
  <si>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</si>
  <si>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</si>
  <si>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</si>
  <si>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</si>
  <si>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</si>
  <si>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</si>
  <si>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</si>
  <si>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</si>
  <si>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</si>
  <si>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</si>
  <si>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</si>
  <si>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</si>
  <si>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</si>
  <si>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</si>
  <si>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</si>
  <si>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</si>
  <si>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</si>
  <si>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</si>
  <si>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</si>
  <si>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</si>
  <si>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</si>
  <si>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</si>
  <si>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</si>
  <si>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</si>
  <si>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</si>
  <si>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</si>
  <si>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</si>
  <si>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</si>
  <si>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</si>
  <si>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</si>
  <si>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</si>
  <si>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</si>
  <si>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</si>
  <si>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</si>
  <si>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</si>
  <si>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</si>
  <si>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</si>
  <si>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</si>
  <si>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</si>
  <si>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</si>
  <si>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</si>
  <si>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</si>
  <si>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</si>
  <si>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</si>
  <si>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</si>
  <si>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</si>
  <si>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</si>
  <si>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</si>
  <si>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</si>
  <si>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</si>
  <si>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</si>
  <si>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</si>
  <si>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</si>
  <si>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</si>
  <si>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</si>
  <si>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</si>
  <si>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</si>
  <si>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</si>
  <si>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</si>
  <si>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</si>
  <si>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</si>
  <si>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</si>
  <si>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</si>
  <si>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</si>
  <si>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</si>
  <si>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</si>
  <si>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</si>
  <si>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</si>
  <si>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</si>
  <si>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</si>
  <si>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</si>
  <si>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</si>
  <si>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</si>
  <si>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</si>
  <si>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</si>
  <si>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</si>
  <si>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</si>
  <si>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</si>
  <si>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</si>
  <si>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</si>
  <si>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</si>
  <si>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</si>
  <si>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</si>
  <si>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</si>
  <si>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</si>
  <si>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</si>
  <si>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</si>
  <si>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</si>
  <si>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</si>
  <si>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</si>
  <si>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</si>
  <si>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</si>
  <si>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</si>
  <si>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</si>
  <si>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</si>
  <si>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</si>
  <si>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</si>
  <si>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</si>
  <si>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</si>
  <si>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</si>
  <si>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</si>
  <si>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</si>
  <si>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</si>
  <si>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</si>
  <si>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</si>
  <si>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</si>
  <si>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</si>
  <si>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</si>
  <si>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</si>
  <si>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</si>
  <si>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</si>
  <si>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</si>
  <si>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</si>
  <si>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</si>
  <si>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</si>
  <si>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</si>
  <si>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</si>
  <si>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</si>
  <si>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</si>
  <si>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</si>
  <si>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</si>
  <si>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</si>
  <si>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</si>
  <si>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</si>
  <si>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</si>
  <si>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</si>
  <si>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</si>
  <si>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</si>
  <si>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</si>
  <si>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</si>
  <si>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</si>
  <si>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</si>
  <si>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</si>
  <si>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</si>
  <si>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</si>
  <si>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</si>
  <si>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</si>
  <si>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</si>
  <si>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</si>
  <si>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</si>
  <si>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</si>
  <si>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</si>
  <si>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</si>
  <si>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</si>
  <si>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</si>
  <si>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</si>
  <si>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</si>
  <si>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</si>
  <si>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</si>
  <si>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</si>
  <si>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</si>
  <si>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</si>
  <si>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</si>
  <si>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</si>
  <si>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</si>
  <si>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</si>
  <si>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</si>
  <si>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</si>
  <si>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</si>
  <si>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</si>
  <si>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</si>
  <si>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</si>
  <si>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</si>
  <si>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</si>
  <si>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</si>
  <si>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</si>
  <si>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</si>
  <si>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</si>
  <si>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</si>
  <si>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</si>
  <si>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</si>
  <si>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</si>
  <si>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</si>
  <si>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</si>
  <si>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</si>
  <si>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</si>
  <si>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</si>
  <si>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</si>
  <si>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</si>
  <si>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</si>
  <si>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</si>
  <si>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</si>
  <si>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</si>
  <si>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</si>
  <si>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</si>
  <si>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</si>
  <si>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</si>
  <si>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</si>
  <si>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</si>
  <si>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</si>
  <si>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</si>
  <si>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</si>
  <si>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</si>
  <si>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</si>
  <si>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</si>
  <si>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</si>
  <si>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</si>
  <si>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</si>
  <si>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</si>
  <si>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</si>
  <si>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</si>
  <si>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</si>
  <si>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</si>
  <si>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</si>
  <si>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</si>
  <si>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</si>
  <si>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</si>
  <si>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</si>
  <si>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</si>
  <si>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</si>
  <si>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</si>
  <si>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</si>
  <si>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</si>
  <si>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</si>
  <si>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</si>
  <si>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</si>
  <si>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</si>
  <si>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</si>
  <si>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</si>
  <si>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</si>
  <si>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</si>
  <si>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</si>
  <si>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</si>
  <si>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</si>
  <si>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</si>
  <si>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</si>
  <si>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</si>
  <si>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</si>
  <si>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</si>
  <si>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</si>
  <si>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</si>
  <si>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</si>
  <si>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</si>
  <si>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</si>
  <si>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</si>
  <si>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</si>
  <si>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</si>
  <si>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</si>
  <si>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</si>
  <si>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</si>
  <si>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</si>
  <si>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</si>
  <si>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</si>
  <si>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</si>
  <si>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</si>
  <si>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</si>
  <si>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</si>
  <si>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</si>
  <si>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</si>
  <si>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</si>
  <si>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</si>
  <si>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</si>
  <si>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</si>
  <si>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</si>
  <si>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</si>
  <si>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</si>
  <si>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</si>
  <si>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</si>
  <si>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</si>
  <si>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</si>
  <si>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</si>
  <si>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</si>
  <si>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</si>
  <si>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</si>
  <si>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</si>
  <si>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</si>
  <si>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</si>
  <si>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</si>
  <si>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</si>
  <si>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</si>
  <si>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</si>
  <si>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</si>
  <si>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</si>
  <si>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</si>
  <si>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</si>
  <si>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</si>
  <si>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</si>
  <si>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</si>
  <si>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</si>
  <si>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</si>
  <si>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</si>
  <si>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</si>
  <si>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</si>
  <si>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</si>
  <si>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</si>
  <si>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</si>
  <si>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</si>
  <si>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</si>
  <si>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</si>
  <si>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</si>
  <si>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</si>
  <si>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</si>
  <si>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</si>
  <si>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</si>
  <si>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</si>
  <si>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</si>
  <si>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</si>
  <si>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</si>
  <si>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</si>
  <si>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</si>
  <si>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</si>
  <si>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</si>
  <si>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</si>
  <si>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</si>
  <si>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</si>
  <si>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</si>
  <si>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</si>
  <si>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</si>
  <si>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</si>
  <si>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</si>
  <si>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</si>
  <si>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</si>
  <si>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</si>
  <si>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</si>
  <si>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</si>
  <si>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</si>
  <si>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</si>
  <si>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</si>
  <si>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</si>
  <si>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</si>
  <si>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</si>
  <si>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</si>
  <si>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</si>
  <si>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</si>
  <si>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</si>
  <si>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</si>
  <si>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</si>
  <si>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</si>
  <si>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</si>
  <si>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</si>
  <si>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</si>
  <si>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</si>
  <si>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</si>
  <si>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</si>
  <si>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</si>
  <si>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</si>
  <si>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</si>
  <si>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</si>
  <si>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</si>
  <si>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</si>
  <si>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</si>
  <si>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</si>
  <si>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</si>
  <si>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</si>
  <si>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</si>
  <si>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</si>
  <si>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</si>
  <si>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</si>
  <si>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</si>
  <si>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</si>
  <si>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</si>
  <si>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</si>
  <si>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</si>
  <si>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</si>
  <si>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</si>
  <si>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</si>
  <si>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</si>
  <si>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</si>
  <si>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</si>
  <si>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</si>
  <si>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</si>
  <si>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</si>
  <si>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</si>
  <si>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</si>
  <si>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</si>
  <si>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</si>
  <si>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</si>
  <si>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</si>
  <si>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</si>
  <si>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</si>
  <si>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</si>
  <si>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</si>
  <si>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</si>
  <si>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</si>
  <si>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</si>
  <si>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</si>
  <si>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</si>
  <si>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</si>
  <si>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</si>
  <si>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</si>
  <si>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</si>
  <si>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</si>
  <si>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</si>
  <si>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</si>
  <si>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</si>
  <si>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</si>
  <si>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</si>
  <si>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</si>
  <si>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</si>
  <si>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</si>
  <si>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</si>
  <si>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</si>
  <si>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</si>
  <si>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</si>
  <si>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</si>
  <si>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</si>
  <si>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</si>
  <si>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</si>
  <si>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</si>
  <si>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</si>
  <si>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</si>
  <si>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</si>
  <si>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</si>
  <si>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</si>
  <si>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</si>
  <si>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</si>
  <si>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</si>
  <si>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</si>
  <si>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</si>
  <si>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</si>
  <si>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</si>
  <si>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</si>
  <si>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</si>
  <si>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</si>
  <si>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</si>
  <si>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</si>
  <si>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</si>
  <si>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</si>
  <si>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</si>
  <si>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</si>
  <si>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</si>
  <si>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</si>
  <si>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</si>
  <si>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</si>
  <si>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</si>
  <si>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</si>
  <si>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</si>
  <si>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</si>
  <si>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</si>
  <si>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</si>
  <si>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</si>
  <si>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</si>
  <si>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</si>
  <si>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</si>
  <si>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</si>
  <si>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</si>
  <si>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</si>
  <si>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</si>
  <si>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</si>
  <si>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</si>
  <si>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</si>
  <si>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</si>
  <si>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</si>
  <si>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</si>
  <si>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</si>
  <si>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</si>
  <si>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</si>
  <si>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</si>
  <si>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</si>
  <si>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</si>
  <si>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</si>
  <si>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</si>
  <si>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</si>
  <si>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</si>
  <si>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</si>
  <si>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</si>
  <si>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</si>
  <si>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</si>
  <si>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</si>
  <si>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</si>
  <si>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</si>
  <si>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</si>
  <si>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</si>
  <si>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</si>
  <si>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</si>
  <si>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</si>
  <si>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</si>
  <si>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</si>
  <si>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</si>
  <si>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</si>
  <si>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</si>
  <si>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</si>
  <si>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</si>
  <si>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</si>
  <si>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</si>
  <si>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</si>
  <si>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</si>
  <si>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</si>
  <si>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</si>
  <si>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</si>
  <si>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</si>
  <si>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</si>
  <si>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</si>
  <si>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</si>
  <si>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</si>
  <si>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</si>
  <si>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</si>
  <si>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</si>
  <si>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</si>
  <si>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</si>
  <si>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</si>
  <si>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</si>
  <si>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</si>
  <si>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</si>
  <si>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</si>
  <si>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</si>
  <si>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</si>
  <si>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</si>
  <si>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</si>
  <si>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</si>
  <si>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</si>
  <si>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</si>
  <si>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</si>
  <si>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</si>
  <si>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</si>
  <si>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</si>
  <si>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</si>
  <si>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</si>
  <si>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</si>
  <si>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</si>
  <si>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</si>
  <si>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</si>
  <si>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</si>
  <si>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</si>
  <si>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</si>
  <si>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</si>
  <si>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</si>
  <si>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</si>
  <si>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</si>
  <si>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</si>
  <si>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</si>
  <si>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</si>
  <si>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</si>
  <si>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</si>
  <si>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</si>
  <si>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</si>
  <si>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</si>
  <si>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</si>
  <si>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</si>
  <si>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</si>
  <si>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</si>
  <si>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</si>
  <si>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</si>
  <si>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</si>
  <si>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</si>
  <si>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</si>
  <si>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</si>
  <si>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</si>
  <si>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</si>
  <si>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</si>
  <si>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</si>
  <si>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</si>
  <si>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</si>
  <si>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</si>
  <si>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</si>
  <si>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</si>
  <si>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</si>
  <si>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</si>
  <si>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</si>
  <si>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</si>
  <si>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</si>
  <si>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</si>
  <si>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</si>
  <si>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</si>
  <si>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</si>
  <si>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</si>
  <si>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</si>
  <si>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</si>
  <si>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</si>
  <si>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</si>
  <si>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</si>
  <si>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</si>
  <si>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</si>
  <si>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</si>
  <si>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</si>
  <si>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</si>
  <si>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</si>
  <si>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</si>
  <si>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</si>
  <si>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</si>
  <si>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</si>
  <si>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</si>
  <si>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</si>
  <si>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</si>
  <si>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</si>
  <si>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</si>
  <si>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</si>
  <si>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</si>
  <si>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</si>
  <si>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</si>
  <si>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</si>
  <si>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</si>
  <si>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</si>
  <si>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</si>
  <si>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</si>
  <si>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</si>
  <si>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</si>
  <si>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</si>
  <si>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</si>
  <si>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</si>
  <si>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</si>
  <si>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</si>
  <si>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</si>
  <si>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</si>
  <si>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</si>
  <si>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</si>
  <si>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</si>
  <si>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</si>
  <si>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</si>
  <si>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</si>
  <si>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</si>
  <si>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</si>
  <si>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</si>
  <si>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</si>
  <si>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</si>
  <si>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</si>
  <si>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</si>
  <si>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</si>
  <si>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</si>
  <si>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</si>
  <si>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</si>
  <si>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</si>
  <si>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</si>
  <si>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</si>
  <si>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</si>
  <si>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</si>
  <si>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</si>
  <si>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</si>
  <si>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</si>
  <si>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</si>
  <si>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</si>
  <si>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</si>
  <si>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</si>
  <si>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</si>
  <si>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</si>
  <si>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</si>
  <si>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</si>
  <si>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</si>
  <si>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</si>
  <si>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</si>
  <si>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</si>
  <si>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</si>
  <si>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</si>
  <si>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</si>
  <si>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</si>
  <si>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</si>
  <si>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</si>
  <si>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</si>
  <si>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</si>
  <si>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</si>
  <si>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</si>
  <si>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</si>
  <si>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</si>
  <si>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</si>
  <si>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</si>
  <si>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</si>
  <si>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</si>
  <si>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</si>
  <si>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</si>
  <si>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</si>
  <si>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</si>
  <si>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</si>
  <si>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</si>
  <si>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</si>
  <si>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</si>
  <si>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</si>
  <si>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</si>
  <si>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</si>
  <si>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</si>
  <si>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</si>
  <si>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</si>
  <si>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</si>
  <si>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</si>
  <si>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</si>
  <si>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</si>
  <si>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</si>
  <si>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</si>
  <si>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</si>
  <si>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</si>
  <si>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</si>
  <si>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</si>
  <si>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</si>
  <si>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</si>
  <si>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</si>
  <si>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</si>
  <si>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</si>
  <si>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</si>
  <si>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</si>
  <si>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</si>
  <si>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</si>
  <si>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</si>
  <si>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</si>
  <si>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</si>
  <si>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</si>
  <si>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</si>
  <si>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</si>
  <si>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</si>
  <si>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</si>
  <si>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</si>
  <si>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</si>
  <si>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</si>
  <si>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</si>
  <si>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</si>
  <si>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</si>
  <si>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</si>
  <si>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</si>
  <si>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</si>
  <si>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</si>
  <si>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</si>
  <si>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</si>
  <si>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</si>
  <si>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</si>
  <si>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</si>
  <si>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</si>
  <si>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</si>
  <si>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</si>
  <si>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</si>
  <si>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</si>
  <si>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</si>
  <si>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</si>
  <si>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</si>
  <si>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</si>
  <si>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</si>
  <si>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</si>
  <si>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</si>
  <si>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</si>
  <si>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</si>
  <si>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</si>
  <si>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</si>
  <si>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</si>
  <si>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</si>
  <si>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</si>
  <si>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</si>
  <si>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</si>
  <si>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</si>
  <si>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</si>
  <si>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</si>
  <si>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</si>
  <si>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</si>
  <si>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</si>
  <si>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</si>
  <si>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</si>
  <si>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</si>
  <si>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</si>
  <si>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</si>
  <si>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</si>
  <si>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</si>
  <si>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</si>
  <si>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</si>
  <si>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</si>
  <si>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</si>
  <si>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</si>
  <si>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</si>
  <si>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</si>
  <si>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</si>
  <si>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</si>
  <si>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</si>
  <si>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</si>
  <si>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</si>
  <si>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</si>
  <si>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</si>
  <si>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</si>
  <si>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</si>
  <si>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</si>
  <si>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</si>
  <si>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</si>
  <si>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</si>
  <si>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</si>
  <si>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</si>
  <si>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</si>
  <si>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</si>
  <si>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</si>
  <si>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</si>
  <si>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</si>
  <si>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</si>
  <si>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</si>
  <si>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</si>
  <si>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</si>
  <si>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</si>
  <si>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</si>
  <si>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</si>
  <si>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</si>
  <si>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</si>
  <si>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</si>
  <si>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</si>
  <si>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</si>
  <si>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</si>
  <si>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</si>
  <si>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</si>
  <si>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</si>
  <si>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</si>
  <si>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</si>
  <si>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</si>
  <si>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</si>
  <si>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</si>
  <si>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</si>
  <si>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</si>
  <si>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</si>
  <si>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</si>
  <si>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</si>
  <si>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</si>
  <si>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</si>
  <si>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</si>
  <si>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</si>
  <si>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</si>
  <si>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</si>
  <si>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</si>
  <si>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</si>
  <si>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</si>
  <si>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</si>
  <si>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</si>
  <si>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</si>
  <si>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</si>
  <si>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</si>
  <si>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</si>
  <si>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</si>
  <si>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</si>
  <si>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</si>
  <si>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</si>
  <si>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</si>
  <si>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</si>
  <si>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</si>
  <si>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</si>
  <si>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</si>
  <si>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</si>
  <si>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</si>
  <si>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</si>
  <si>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</si>
  <si>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</si>
  <si>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</si>
  <si>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</si>
  <si>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</si>
  <si>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</si>
  <si>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</si>
  <si>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</si>
  <si>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</si>
  <si>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</si>
  <si>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</si>
  <si>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</si>
  <si>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</si>
  <si>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</si>
  <si>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</si>
  <si>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</si>
  <si>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</si>
  <si>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</si>
  <si>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</si>
  <si>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</si>
  <si>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</si>
  <si>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</si>
  <si>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</si>
  <si>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</si>
  <si>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</si>
  <si>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</si>
  <si>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</si>
  <si>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</si>
  <si>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</si>
  <si>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</si>
  <si>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</si>
  <si>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</si>
  <si>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</si>
  <si>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</si>
  <si>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</si>
  <si>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</si>
  <si>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</si>
  <si>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</si>
  <si>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</si>
  <si>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</si>
  <si>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</si>
  <si>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</si>
  <si>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</si>
  <si>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</si>
  <si>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</si>
  <si>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</si>
  <si>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</si>
  <si>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</si>
  <si>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</si>
  <si>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</si>
  <si>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</si>
  <si>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</si>
  <si>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</si>
  <si>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</si>
  <si>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</si>
  <si>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</si>
  <si>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</si>
  <si>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</si>
  <si>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</si>
  <si>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</si>
  <si>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</si>
  <si>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</si>
  <si>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</si>
  <si>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</si>
  <si>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</si>
  <si>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</si>
  <si>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</si>
  <si>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</si>
  <si>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</si>
  <si>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</si>
  <si>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</si>
  <si>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</si>
  <si>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</si>
  <si>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</si>
  <si>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</si>
  <si>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</si>
  <si>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</si>
  <si>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</si>
  <si>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</si>
  <si>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</si>
  <si>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</si>
  <si>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</si>
  <si>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</si>
  <si>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</si>
  <si>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</si>
  <si>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</si>
  <si>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</si>
  <si>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</si>
  <si>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</si>
  <si>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</si>
  <si>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</si>
  <si>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</si>
  <si>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</si>
  <si>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</si>
  <si>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</si>
  <si>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</si>
  <si>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</si>
  <si>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</si>
  <si>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</si>
  <si>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</si>
  <si>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</si>
  <si>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</si>
  <si>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</si>
  <si>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</si>
  <si>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</si>
  <si>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</si>
  <si>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</si>
  <si>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</si>
  <si>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</si>
  <si>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</si>
  <si>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</si>
  <si>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</si>
  <si>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</si>
  <si>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</si>
  <si>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</si>
  <si>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</si>
  <si>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</si>
  <si>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</si>
  <si>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</si>
  <si>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</si>
  <si>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</si>
  <si>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</si>
  <si>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</si>
  <si>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</si>
  <si>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</si>
  <si>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</si>
  <si>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</si>
  <si>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</si>
  <si>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</si>
  <si>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</si>
  <si>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</si>
  <si>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</si>
  <si>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</si>
  <si>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</si>
  <si>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</si>
  <si>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</si>
  <si>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</si>
  <si>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</si>
  <si>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</si>
  <si>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</si>
  <si>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</si>
  <si>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</si>
  <si>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</si>
  <si>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</si>
  <si>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</si>
  <si>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</si>
  <si>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</si>
  <si>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</si>
  <si>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</si>
  <si>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</si>
  <si>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</si>
  <si>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</si>
  <si>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</si>
  <si>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</si>
  <si>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</si>
  <si>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</si>
  <si>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</si>
  <si>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</si>
  <si>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</si>
  <si>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</si>
  <si>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</si>
  <si>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</si>
  <si>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</si>
  <si>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</si>
  <si>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</si>
  <si>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</si>
  <si>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</si>
  <si>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</si>
  <si>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</si>
  <si>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</si>
  <si>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</si>
  <si>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</si>
  <si>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</si>
  <si>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</si>
  <si>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</si>
  <si>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</si>
  <si>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</si>
  <si>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</si>
  <si>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</si>
  <si>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</si>
  <si>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</si>
  <si>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</si>
  <si>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</si>
  <si>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</si>
  <si>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</si>
  <si>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</si>
  <si>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</si>
  <si>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</si>
  <si>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</si>
  <si>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</si>
  <si>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</si>
  <si>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</si>
  <si>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</si>
  <si>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</si>
  <si>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</si>
  <si>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</si>
  <si>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</si>
  <si>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</si>
  <si>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</si>
  <si>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</si>
  <si>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</si>
  <si>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</si>
  <si>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</si>
  <si>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</si>
  <si>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</si>
  <si>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</si>
  <si>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</si>
  <si>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</si>
  <si>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</si>
  <si>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</si>
  <si>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</si>
  <si>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</si>
  <si>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</si>
  <si>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</si>
  <si>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</si>
  <si>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</si>
  <si>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</si>
  <si>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</si>
  <si>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</si>
  <si>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</si>
  <si>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</si>
  <si>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</si>
  <si>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</si>
  <si>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</si>
  <si>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</si>
  <si>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</si>
  <si>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</si>
  <si>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</si>
  <si>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</si>
  <si>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</si>
  <si>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</si>
  <si>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</si>
  <si>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</si>
  <si>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</si>
  <si>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</si>
  <si>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</si>
  <si>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</si>
  <si>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</si>
  <si>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</si>
  <si>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</si>
  <si>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</si>
  <si>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</si>
  <si>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</si>
  <si>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</si>
  <si>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</si>
  <si>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</si>
  <si>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</si>
  <si>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</si>
  <si>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</si>
  <si>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</si>
  <si>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</si>
  <si>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</si>
  <si>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</si>
  <si>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</si>
  <si>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</si>
  <si>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</si>
  <si>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</si>
  <si>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</si>
  <si>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</si>
  <si>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</si>
  <si>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</si>
  <si>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</si>
  <si>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</si>
  <si>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</si>
  <si>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</si>
  <si>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</si>
  <si>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</si>
  <si>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</si>
  <si>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</si>
  <si>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</si>
  <si>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</si>
  <si>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</si>
  <si>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</si>
  <si>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</si>
  <si>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</si>
  <si>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</si>
  <si>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</si>
  <si>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</si>
  <si>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</si>
  <si>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</si>
  <si>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</si>
  <si>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</si>
  <si>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</si>
  <si>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</si>
  <si>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</si>
  <si>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</si>
  <si>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</si>
  <si>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</si>
  <si>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</si>
  <si>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</si>
  <si>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</si>
  <si>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</si>
  <si>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</si>
  <si>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</si>
  <si>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</si>
  <si>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</si>
  <si>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</si>
  <si>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</si>
  <si>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</si>
  <si>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</si>
  <si>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</si>
  <si>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</si>
  <si>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</si>
  <si>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</si>
  <si>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</si>
  <si>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</si>
  <si>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</si>
  <si>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</si>
  <si>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</si>
  <si>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</si>
  <si>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</si>
  <si>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</si>
  <si>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</si>
  <si>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</si>
  <si>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</si>
  <si>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</si>
  <si>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</si>
  <si>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</si>
  <si>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</si>
  <si>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</si>
  <si>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</si>
  <si>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</si>
  <si>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</si>
  <si>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</si>
  <si>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</si>
  <si>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</si>
  <si>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</si>
  <si>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</si>
  <si>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</si>
  <si>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</si>
  <si>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</si>
  <si>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</si>
  <si>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</si>
  <si>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</si>
  <si>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</si>
  <si>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</si>
  <si>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</si>
  <si>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</si>
  <si>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</si>
  <si>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</si>
  <si>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</si>
  <si>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</si>
  <si>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</si>
  <si>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</si>
  <si>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</si>
  <si>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</si>
  <si>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</si>
  <si>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</si>
  <si>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</si>
  <si>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</si>
  <si>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</si>
  <si>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</si>
  <si>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</si>
  <si>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</si>
  <si>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</si>
  <si>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</si>
  <si>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</si>
  <si>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</si>
  <si>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</si>
  <si>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</si>
  <si>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</si>
  <si>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</si>
  <si>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</si>
  <si>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</si>
  <si>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</si>
  <si>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</si>
  <si>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</si>
  <si>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</si>
  <si>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</si>
  <si>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</si>
  <si>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</si>
  <si>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</si>
  <si>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</si>
  <si>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</si>
  <si>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</si>
  <si>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</si>
  <si>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</si>
  <si>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</si>
  <si>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</si>
  <si>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</si>
  <si>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</si>
  <si>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</si>
  <si>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</si>
  <si>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</si>
  <si>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</si>
  <si>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</si>
  <si>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</si>
  <si>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</si>
  <si>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</si>
  <si>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</si>
  <si>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</si>
  <si>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</si>
  <si>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</si>
  <si>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</si>
  <si>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</si>
  <si>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</si>
  <si>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</si>
  <si>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</si>
  <si>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</si>
  <si>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</si>
  <si>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</si>
  <si>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</si>
  <si>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</si>
  <si>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</si>
  <si>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</si>
  <si>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</si>
  <si>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</si>
  <si>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</si>
  <si>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</si>
  <si>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</si>
  <si>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</si>
  <si>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</si>
  <si>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</si>
  <si>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</si>
  <si>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</si>
  <si>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</si>
  <si>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</si>
  <si>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</si>
  <si>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</si>
  <si>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</si>
  <si>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</si>
  <si>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</si>
  <si>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</si>
  <si>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</si>
  <si>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</si>
  <si>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</si>
  <si>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</si>
  <si>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</si>
  <si>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</si>
  <si>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</si>
  <si>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</si>
  <si>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</si>
  <si>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</si>
  <si>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</si>
  <si>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</si>
  <si>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</si>
  <si>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</si>
  <si>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</si>
  <si>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</si>
  <si>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</si>
  <si>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</si>
  <si>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</si>
  <si>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</si>
  <si>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</si>
  <si>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</si>
  <si>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</si>
  <si>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</si>
  <si>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</si>
  <si>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</si>
  <si>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</si>
  <si>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</si>
  <si>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</si>
  <si>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</si>
  <si>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</si>
  <si>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</si>
  <si>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</si>
  <si>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</si>
  <si>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</si>
  <si>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</si>
  <si>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</si>
  <si>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</si>
  <si>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</si>
  <si>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</si>
  <si>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</si>
  <si>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</si>
  <si>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</si>
  <si>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</si>
  <si>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</si>
  <si>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</si>
  <si>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</si>
  <si>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</si>
  <si>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</si>
  <si>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</si>
  <si>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</si>
  <si>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</si>
  <si>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</si>
  <si>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</si>
  <si>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</si>
  <si>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</si>
  <si>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</si>
  <si>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</si>
  <si>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</si>
  <si>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</si>
  <si>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</si>
  <si>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</si>
  <si>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</si>
  <si>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</si>
  <si>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</si>
  <si>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</si>
  <si>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</si>
  <si>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</si>
  <si>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</si>
  <si>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</si>
  <si>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</si>
  <si>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</si>
  <si>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</si>
  <si>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</si>
  <si>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</si>
  <si>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</si>
  <si>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</si>
  <si>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</si>
  <si>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</si>
  <si>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</si>
  <si>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</si>
  <si>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</si>
  <si>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</si>
  <si>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</si>
  <si>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</si>
  <si>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</si>
  <si>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</si>
  <si>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</si>
  <si>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</si>
  <si>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</si>
  <si>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</si>
  <si>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</si>
  <si>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</si>
  <si>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</si>
  <si>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</si>
  <si>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</si>
  <si>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</si>
  <si>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</si>
  <si>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</si>
  <si>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</si>
  <si>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</si>
  <si>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</si>
  <si>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</si>
  <si>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</si>
  <si>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</si>
  <si>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</si>
  <si>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</si>
  <si>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</si>
  <si>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</si>
  <si>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</si>
  <si>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</si>
  <si>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</si>
  <si>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</si>
  <si>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</si>
  <si>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</si>
  <si>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</si>
  <si>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</si>
  <si>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</si>
  <si>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</si>
  <si>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</si>
  <si>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</si>
  <si>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</si>
  <si>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</si>
  <si>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</si>
  <si>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</si>
  <si>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</si>
  <si>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</si>
  <si>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</si>
  <si>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</si>
  <si>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</si>
  <si>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</si>
  <si>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</si>
  <si>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</si>
  <si>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</si>
  <si>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</si>
  <si>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</si>
  <si>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</si>
  <si>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</si>
  <si>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</si>
  <si>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</si>
  <si>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</si>
  <si>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</si>
  <si>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</si>
  <si>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</si>
  <si>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</si>
  <si>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</si>
  <si>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</si>
  <si>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</si>
  <si>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</si>
  <si>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</si>
  <si>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</si>
  <si>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</si>
  <si>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</si>
  <si>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</si>
  <si>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</si>
  <si>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</si>
  <si>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</si>
  <si>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</si>
  <si>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</si>
  <si>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</si>
  <si>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</si>
  <si>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</si>
  <si>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</si>
  <si>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</si>
  <si>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</si>
  <si>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</si>
  <si>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</si>
  <si>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</si>
  <si>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</si>
  <si>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</si>
  <si>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</si>
  <si>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</si>
  <si>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</si>
  <si>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</si>
  <si>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</si>
  <si>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</si>
  <si>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</si>
  <si>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</si>
  <si>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</si>
  <si>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</si>
  <si>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</si>
  <si>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</si>
  <si>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</si>
  <si>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</si>
  <si>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</si>
  <si>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</si>
  <si>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</si>
  <si>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</si>
  <si>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</si>
  <si>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</si>
  <si>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</si>
  <si>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</si>
  <si>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</si>
  <si>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</si>
  <si>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</si>
  <si>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</si>
  <si>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</si>
  <si>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</si>
  <si>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</si>
  <si>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</si>
  <si>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</si>
  <si>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</si>
  <si>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</si>
  <si>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</si>
  <si>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</si>
  <si>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</si>
  <si>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</si>
  <si>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</si>
  <si>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</si>
  <si>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</si>
  <si>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</si>
  <si>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</si>
  <si>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</si>
  <si>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</si>
  <si>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</si>
  <si>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</si>
  <si>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</si>
  <si>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</si>
  <si>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</si>
  <si>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</si>
  <si>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</si>
  <si>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</si>
  <si>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</si>
  <si>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</si>
  <si>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</si>
  <si>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</si>
  <si>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</si>
  <si>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</si>
  <si>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</si>
  <si>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</si>
  <si>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</si>
  <si>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</si>
  <si>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</si>
  <si>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</si>
  <si>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</si>
  <si>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</si>
  <si>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</si>
  <si>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</si>
  <si>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</si>
  <si>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</si>
  <si>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</si>
  <si>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</si>
  <si>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</si>
  <si>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</si>
  <si>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</si>
  <si>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</si>
  <si>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</si>
  <si>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</si>
  <si>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</si>
  <si>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</si>
  <si>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</si>
  <si>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</si>
  <si>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</si>
  <si>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</si>
  <si>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</si>
  <si>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</si>
  <si>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</si>
  <si>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</si>
  <si>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</si>
  <si>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</si>
  <si>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</si>
  <si>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</si>
  <si>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</si>
  <si>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</si>
  <si>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</si>
  <si>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</si>
  <si>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</si>
  <si>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</si>
  <si>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</si>
  <si>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</si>
  <si>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</si>
  <si>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</si>
  <si>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</si>
  <si>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</si>
  <si>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</si>
  <si>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</si>
  <si>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</si>
  <si>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</si>
  <si>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</si>
  <si>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</si>
  <si>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</si>
  <si>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</si>
  <si>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</si>
  <si>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</si>
  <si>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</si>
  <si>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</si>
  <si>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</si>
  <si>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</si>
  <si>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</si>
  <si>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</si>
  <si>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</si>
  <si>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</si>
  <si>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</si>
  <si>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</si>
  <si>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</si>
  <si>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</si>
  <si>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</si>
  <si>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</si>
  <si>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</si>
  <si>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</si>
  <si>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</si>
  <si>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</si>
  <si>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</si>
  <si>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</si>
  <si>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</si>
  <si>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</si>
  <si>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</si>
  <si>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</si>
  <si>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</si>
  <si>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</si>
  <si>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</si>
  <si>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</si>
  <si>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</si>
  <si>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</si>
  <si>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</si>
  <si>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</si>
  <si>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</si>
  <si>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</si>
  <si>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</si>
  <si>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</si>
  <si>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</si>
  <si>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</si>
  <si>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</si>
  <si>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</si>
  <si>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</si>
  <si>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</si>
  <si>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</si>
  <si>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</si>
  <si>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</si>
  <si>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</si>
  <si>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</si>
  <si>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</si>
  <si>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</si>
  <si>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</si>
  <si>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</si>
  <si>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</si>
  <si>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</si>
  <si>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</si>
  <si>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</si>
  <si>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</si>
  <si>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</si>
  <si>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</si>
  <si>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</si>
  <si>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</si>
  <si>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</si>
  <si>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</si>
  <si>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</si>
  <si>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</si>
  <si>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</si>
  <si>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</si>
  <si>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</si>
  <si>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</si>
  <si>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</si>
  <si>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</si>
  <si>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</si>
  <si>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</si>
  <si>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</si>
  <si>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</si>
  <si>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</si>
  <si>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</si>
  <si>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</si>
  <si>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</si>
  <si>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</si>
  <si>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</si>
  <si>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</si>
  <si>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</si>
  <si>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</si>
  <si>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</si>
  <si>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</si>
  <si>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</si>
  <si>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</si>
  <si>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</si>
  <si>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</si>
  <si>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</si>
  <si>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</si>
  <si>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</si>
  <si>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</si>
  <si>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</si>
  <si>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</si>
  <si>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</si>
  <si>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</si>
  <si>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</si>
  <si>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</si>
  <si>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</si>
  <si>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</si>
  <si>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</si>
  <si>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</si>
  <si>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</si>
  <si>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</si>
  <si>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</si>
  <si>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</si>
  <si>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</si>
  <si>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</si>
  <si>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</si>
  <si>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</si>
  <si>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</si>
  <si>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</si>
  <si>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</si>
  <si>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</si>
  <si>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</si>
  <si>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</si>
  <si>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</si>
  <si>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</si>
  <si>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</si>
  <si>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</si>
  <si>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</si>
  <si>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</si>
  <si>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</si>
  <si>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</si>
  <si>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</si>
  <si>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</si>
  <si>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</si>
  <si>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</si>
  <si>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</si>
  <si>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</si>
  <si>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</si>
  <si>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</si>
  <si>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</si>
  <si>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</si>
  <si>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</si>
  <si>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</si>
  <si>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</si>
  <si>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</si>
  <si>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</si>
  <si>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</si>
  <si>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</si>
  <si>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</si>
  <si>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</si>
  <si>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</si>
  <si>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</si>
  <si>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</si>
  <si>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</si>
  <si>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</si>
  <si>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</si>
  <si>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</si>
  <si>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</si>
  <si>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</si>
  <si>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</si>
  <si>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</si>
  <si>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</si>
  <si>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</si>
  <si>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</si>
  <si>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</si>
  <si>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</si>
  <si>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</si>
  <si>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</si>
  <si>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</si>
  <si>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</si>
  <si>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</si>
  <si>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</si>
  <si>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</si>
  <si>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</si>
  <si>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</si>
  <si>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</si>
  <si>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</si>
  <si>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</si>
  <si>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</si>
  <si>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</si>
  <si>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</si>
  <si>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</si>
  <si>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</si>
  <si>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</si>
  <si>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</si>
  <si>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</si>
  <si>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</si>
  <si>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</si>
  <si>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</si>
  <si>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</si>
  <si>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</si>
  <si>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</si>
  <si>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</si>
  <si>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</si>
  <si>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</si>
  <si>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</si>
  <si>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</si>
  <si>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</si>
  <si>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</si>
  <si>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</si>
  <si>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</si>
  <si>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</si>
  <si>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</si>
  <si>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</si>
  <si>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</si>
  <si>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</si>
  <si>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</si>
  <si>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</si>
  <si>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</si>
  <si>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</si>
  <si>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</si>
  <si>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</si>
  <si>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</si>
  <si>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</si>
  <si>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</si>
  <si>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</si>
  <si>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</si>
  <si>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</si>
  <si>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</si>
  <si>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</si>
  <si>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</si>
  <si>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</si>
  <si>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</si>
  <si>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</si>
  <si>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</si>
  <si>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</si>
  <si>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</si>
  <si>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</si>
  <si>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</si>
  <si>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</si>
  <si>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</si>
  <si>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</si>
  <si>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</si>
  <si>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</si>
  <si>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</si>
  <si>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</si>
  <si>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</si>
  <si>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</si>
  <si>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</si>
  <si>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</si>
  <si>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</si>
  <si>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</si>
  <si>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</si>
  <si>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</si>
  <si>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</si>
  <si>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</si>
  <si>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</si>
  <si>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</si>
  <si>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</si>
  <si>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</si>
  <si>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</si>
  <si>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</si>
  <si>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</si>
  <si>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</si>
  <si>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</si>
  <si>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</si>
  <si>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</si>
  <si>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</si>
  <si>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</si>
  <si>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</si>
  <si>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</si>
  <si>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</si>
  <si>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</si>
  <si>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</si>
  <si>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</si>
  <si>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</si>
  <si>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</si>
  <si>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</si>
  <si>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</si>
  <si>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</si>
  <si>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</si>
  <si>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</si>
  <si>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</si>
  <si>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</si>
  <si>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</si>
  <si>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</si>
  <si>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</si>
  <si>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</si>
  <si>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</si>
  <si>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</si>
  <si>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</si>
  <si>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</si>
  <si>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</si>
  <si>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</si>
  <si>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</si>
  <si>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</si>
  <si>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</si>
  <si>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</si>
  <si>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</si>
  <si>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</si>
  <si>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</si>
  <si>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</si>
  <si>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</si>
  <si>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</si>
  <si>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</si>
  <si>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</si>
  <si>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</si>
  <si>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</si>
  <si>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</si>
  <si>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</si>
  <si>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</si>
  <si>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</si>
  <si>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</si>
  <si>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</si>
  <si>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</si>
  <si>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</si>
  <si>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</si>
  <si>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</si>
  <si>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</si>
  <si>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</si>
  <si>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</si>
  <si>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</si>
  <si>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</si>
  <si>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</si>
  <si>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</si>
  <si>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</si>
  <si>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</si>
  <si>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</si>
  <si>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</si>
  <si>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</si>
  <si>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</si>
  <si>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</si>
  <si>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</si>
  <si>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</si>
  <si>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</si>
  <si>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</si>
  <si>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</si>
  <si>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</si>
  <si>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</si>
  <si>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</si>
  <si>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</si>
  <si>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</si>
  <si>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</si>
  <si>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</si>
  <si>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</si>
  <si>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</si>
  <si>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</si>
  <si>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</si>
  <si>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</si>
  <si>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</si>
  <si>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</si>
  <si>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</si>
  <si>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</si>
  <si>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</si>
  <si>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</si>
  <si>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</si>
  <si>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</si>
  <si>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</si>
  <si>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</si>
  <si>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</si>
  <si>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</si>
  <si>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</si>
  <si>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</si>
  <si>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</si>
  <si>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</si>
  <si>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</si>
  <si>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</si>
  <si>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</si>
  <si>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</si>
  <si>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</si>
  <si>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</si>
  <si>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</si>
  <si>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</si>
  <si>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</si>
  <si>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</si>
  <si>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</si>
  <si>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</si>
  <si>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</si>
  <si>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</si>
  <si>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</si>
  <si>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</si>
  <si>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</si>
  <si>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</si>
  <si>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</si>
  <si>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</si>
  <si>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</si>
  <si>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</si>
  <si>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</si>
  <si>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</si>
  <si>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</si>
  <si>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</si>
  <si>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</si>
  <si>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</si>
  <si>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</si>
  <si>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</si>
  <si>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</si>
  <si>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</si>
  <si>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</si>
  <si>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</si>
  <si>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</si>
  <si>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</si>
  <si>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</si>
  <si>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</si>
  <si>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</si>
  <si>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</si>
  <si>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</si>
  <si>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</si>
  <si>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</si>
  <si>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</si>
  <si>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</si>
  <si>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</si>
  <si>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</si>
  <si>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</si>
  <si>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</si>
  <si>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</si>
  <si>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</si>
  <si>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</si>
  <si>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</si>
  <si>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</si>
  <si>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</si>
  <si>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</si>
  <si>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</si>
  <si>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</si>
  <si>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</si>
  <si>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</si>
  <si>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</si>
  <si>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</si>
  <si>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</si>
  <si>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</si>
  <si>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</si>
  <si>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</si>
  <si>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</si>
  <si>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</si>
  <si>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</si>
  <si>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</si>
  <si>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</si>
  <si>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</si>
  <si>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</si>
  <si>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</si>
  <si>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</si>
  <si>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</si>
  <si>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</si>
  <si>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</si>
  <si>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</si>
  <si>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</si>
  <si>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</si>
  <si>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</si>
  <si>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</si>
  <si>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</si>
  <si>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</si>
  <si>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</si>
  <si>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</si>
  <si>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</si>
  <si>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</si>
  <si>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</si>
  <si>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</si>
  <si>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</si>
  <si>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</si>
  <si>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</si>
  <si>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</si>
  <si>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</si>
  <si>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</si>
  <si>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</si>
  <si>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</si>
  <si>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</si>
  <si>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</si>
  <si>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</si>
  <si>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</si>
  <si>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</si>
  <si>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</si>
  <si>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</si>
  <si>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</si>
  <si>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</si>
  <si>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</si>
  <si>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</si>
  <si>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</si>
  <si>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</si>
  <si>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</si>
  <si>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</si>
  <si>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</si>
  <si>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</si>
  <si>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</si>
  <si>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</si>
  <si>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</si>
  <si>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</si>
  <si>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</si>
  <si>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</si>
  <si>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</si>
  <si>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</si>
  <si>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</si>
  <si>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</si>
  <si>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</si>
  <si>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</si>
  <si>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</si>
  <si>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</si>
  <si>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</si>
  <si>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</si>
  <si>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</si>
  <si>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</si>
  <si>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</si>
  <si>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</si>
  <si>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</si>
  <si>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</si>
  <si>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</si>
  <si>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</si>
  <si>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</si>
  <si>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</si>
  <si>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</si>
  <si>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</si>
  <si>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</si>
  <si>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</si>
  <si>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</si>
  <si>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</si>
  <si>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</si>
  <si>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</si>
  <si>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</si>
  <si>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</si>
  <si>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</si>
  <si>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</si>
  <si>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</si>
  <si>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</si>
  <si>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</si>
  <si>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</si>
  <si>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</si>
  <si>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</si>
  <si>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</si>
  <si>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</si>
  <si>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</si>
  <si>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</si>
  <si>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</si>
  <si>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</si>
  <si>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</si>
  <si>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</si>
  <si>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</si>
  <si>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</si>
  <si>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</si>
  <si>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</si>
  <si>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</si>
  <si>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</si>
  <si>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</si>
  <si>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</si>
  <si>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</si>
  <si>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</si>
  <si>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</si>
  <si>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</si>
  <si>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</si>
  <si>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</si>
  <si>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</si>
  <si>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</si>
  <si>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</si>
  <si>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</si>
  <si>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</si>
  <si>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</si>
  <si>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</si>
  <si>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</si>
  <si>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</si>
  <si>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</si>
  <si>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</si>
  <si>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</si>
  <si>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</si>
  <si>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</si>
  <si>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</si>
  <si>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</si>
  <si>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</si>
  <si>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</si>
  <si>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</si>
  <si>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</si>
  <si>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</si>
  <si>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</si>
  <si>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</si>
  <si>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</si>
  <si>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</si>
  <si>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</si>
  <si>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</si>
  <si>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</si>
  <si>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</si>
  <si>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</si>
  <si>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</si>
  <si>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</si>
  <si>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</si>
  <si>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</si>
  <si>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</si>
  <si>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</si>
  <si>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</si>
  <si>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</si>
  <si>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</si>
  <si>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</si>
  <si>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</si>
  <si>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</si>
  <si>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</si>
  <si>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</si>
  <si>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</si>
  <si>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</si>
  <si>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</si>
  <si>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</si>
  <si>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</si>
  <si>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</si>
  <si>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</si>
  <si>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</si>
  <si>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</si>
  <si>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</si>
  <si>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</si>
  <si>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</si>
  <si>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</si>
  <si>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</si>
  <si>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</si>
  <si>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</si>
  <si>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</si>
  <si>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</si>
  <si>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</si>
  <si>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</si>
  <si>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</si>
  <si>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</si>
  <si>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</si>
  <si>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</si>
  <si>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</si>
  <si>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</si>
  <si>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</si>
  <si>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</si>
  <si>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</si>
  <si>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</si>
  <si>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</si>
  <si>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</si>
  <si>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</si>
  <si>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</si>
  <si>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</si>
  <si>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</si>
  <si>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</si>
  <si>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</si>
  <si>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</si>
  <si>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</si>
  <si>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</si>
  <si>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</si>
  <si>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</si>
  <si>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</si>
  <si>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</si>
  <si>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</si>
  <si>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</si>
  <si>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</si>
  <si>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</si>
  <si>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</si>
  <si>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</si>
  <si>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</si>
  <si>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</si>
  <si>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</si>
  <si>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</si>
  <si>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</si>
  <si>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</si>
  <si>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</si>
  <si>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</si>
  <si>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</si>
  <si>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</si>
  <si>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</si>
  <si>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</si>
  <si>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</si>
  <si>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</si>
  <si>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</si>
  <si>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</si>
  <si>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</si>
  <si>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</si>
  <si>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</si>
  <si>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</si>
  <si>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</si>
  <si>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</si>
  <si>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</si>
  <si>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</si>
  <si>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</si>
  <si>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</si>
  <si>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</si>
  <si>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</si>
  <si>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</si>
  <si>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</si>
  <si>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</si>
  <si>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</si>
  <si>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</si>
  <si>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</si>
  <si>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</si>
  <si>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</si>
  <si>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</si>
  <si>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</si>
  <si>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</si>
  <si>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</si>
  <si>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</si>
  <si>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</si>
  <si>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</si>
  <si>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</si>
  <si>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</si>
  <si>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</si>
  <si>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</si>
  <si>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</si>
  <si>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</si>
  <si>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</si>
  <si>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</si>
  <si>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</si>
  <si>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</si>
  <si>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</si>
  <si>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</si>
  <si>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</si>
  <si>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</si>
  <si>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</si>
  <si>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</si>
  <si>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</si>
  <si>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</si>
  <si>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</si>
  <si>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</si>
  <si>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</si>
  <si>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</si>
  <si>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</si>
  <si>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</si>
  <si>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</si>
  <si>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</si>
  <si>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</si>
  <si>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</si>
  <si>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</si>
  <si>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</si>
  <si>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</si>
  <si>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</si>
  <si>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</si>
  <si>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</si>
  <si>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</si>
  <si>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</si>
  <si>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</si>
  <si>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</si>
  <si>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</si>
  <si>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</si>
  <si>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</si>
  <si>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</si>
  <si>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</si>
  <si>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</si>
  <si>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</si>
  <si>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</si>
  <si>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</si>
  <si>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</si>
  <si>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</si>
  <si>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</si>
  <si>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</si>
  <si>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</si>
  <si>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</si>
  <si>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</si>
  <si>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</si>
  <si>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</si>
  <si>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</si>
  <si>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</si>
  <si>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</si>
  <si>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</si>
  <si>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</si>
  <si>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</si>
  <si>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</si>
  <si>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</si>
  <si>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</si>
  <si>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</si>
  <si>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</si>
  <si>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</si>
  <si>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</si>
  <si>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</si>
  <si>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</si>
  <si>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</si>
  <si>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</si>
  <si>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</si>
  <si>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</si>
  <si>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</si>
  <si>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</si>
  <si>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</si>
  <si>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</si>
  <si>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</si>
  <si>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</si>
  <si>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</si>
  <si>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</si>
  <si>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</si>
  <si>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</si>
  <si>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</si>
  <si>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</si>
  <si>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</si>
  <si>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</si>
  <si>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</si>
  <si>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</si>
  <si>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</si>
  <si>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</si>
  <si>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</si>
  <si>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</si>
  <si>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</si>
  <si>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</si>
  <si>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</si>
  <si>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</si>
  <si>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</si>
  <si>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</si>
  <si>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</si>
  <si>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</si>
  <si>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</si>
  <si>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</si>
  <si>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</si>
  <si>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</si>
  <si>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</si>
  <si>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</si>
  <si>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</si>
  <si>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</si>
  <si>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</si>
  <si>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</si>
  <si>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</si>
  <si>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</si>
  <si>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</si>
  <si>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</si>
  <si>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</si>
  <si>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</si>
  <si>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</si>
  <si>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</si>
  <si>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</si>
  <si>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</si>
  <si>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</si>
  <si>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</si>
  <si>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</si>
  <si>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</si>
  <si>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</si>
  <si>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</si>
  <si>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</si>
  <si>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</si>
  <si>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</si>
  <si>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</si>
  <si>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</si>
  <si>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</si>
  <si>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</si>
  <si>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</si>
  <si>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</si>
  <si>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</si>
  <si>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</si>
  <si>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</si>
  <si>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</si>
  <si>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</si>
  <si>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</si>
  <si>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</si>
  <si>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</si>
  <si>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</si>
  <si>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</si>
  <si>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</si>
  <si>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</si>
  <si>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</si>
  <si>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</si>
  <si>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</si>
  <si>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</si>
  <si>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</si>
  <si>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</si>
  <si>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</si>
  <si>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</si>
  <si>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</si>
  <si>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</si>
  <si>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</si>
  <si>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</si>
  <si>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</si>
  <si>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</si>
  <si>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</si>
  <si>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</si>
  <si>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</si>
  <si>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</si>
  <si>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</si>
  <si>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</si>
  <si>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</si>
  <si>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</si>
  <si>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</si>
  <si>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</si>
  <si>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</si>
  <si>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</si>
  <si>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</si>
  <si>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</si>
  <si>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</si>
  <si>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</si>
  <si>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</si>
  <si>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</si>
  <si>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</si>
  <si>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</si>
  <si>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</si>
  <si>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</si>
  <si>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</si>
  <si>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</si>
  <si>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</si>
  <si>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</si>
  <si>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</si>
  <si>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</si>
  <si>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</si>
  <si>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</si>
  <si>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</si>
  <si>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</si>
  <si>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</si>
  <si>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</si>
  <si>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</si>
  <si>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</si>
  <si>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</si>
  <si>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</si>
  <si>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</si>
  <si>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</si>
  <si>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</si>
  <si>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</si>
  <si>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</si>
  <si>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</si>
  <si>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</si>
  <si>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</si>
  <si>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</si>
  <si>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</si>
  <si>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</si>
  <si>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</si>
  <si>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</si>
  <si>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</si>
  <si>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</si>
  <si>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</si>
  <si>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</si>
  <si>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</si>
  <si>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</si>
  <si>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</si>
  <si>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</si>
  <si>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</si>
  <si>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</si>
  <si>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</si>
  <si>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</si>
  <si>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</si>
  <si>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</si>
  <si>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</si>
  <si>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</si>
  <si>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</si>
  <si>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</si>
  <si>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</si>
  <si>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</si>
  <si>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</si>
  <si>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</si>
  <si>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</si>
  <si>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</si>
  <si>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</si>
  <si>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</si>
  <si>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</si>
  <si>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</si>
  <si>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</si>
  <si>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</si>
  <si>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</si>
  <si>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</si>
  <si>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</si>
  <si>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</si>
  <si>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</si>
  <si>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</si>
  <si>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</si>
  <si>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</si>
  <si>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</si>
  <si>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</si>
  <si>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</si>
  <si>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</si>
  <si>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</si>
  <si>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</si>
  <si>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</si>
  <si>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</si>
  <si>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</si>
  <si>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</si>
  <si>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</si>
  <si>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</si>
  <si>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</si>
  <si>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</si>
  <si>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</si>
  <si>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</si>
  <si>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</si>
  <si>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</si>
  <si>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</si>
  <si>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</si>
  <si>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</si>
  <si>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</si>
  <si>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</si>
  <si>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</si>
  <si>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</si>
  <si>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</si>
  <si>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</si>
  <si>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</si>
  <si>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</si>
  <si>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</si>
  <si>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</si>
  <si>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</si>
  <si>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</si>
  <si>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</si>
  <si>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</si>
  <si>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</si>
  <si>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</si>
  <si>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</si>
  <si>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</si>
  <si>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</si>
  <si>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</si>
  <si>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</si>
  <si>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</si>
  <si>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</si>
  <si>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</si>
  <si>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</si>
  <si>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</si>
  <si>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</si>
  <si>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</si>
  <si>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</si>
  <si>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</si>
  <si>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</si>
  <si>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</si>
  <si>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</si>
  <si>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</si>
  <si>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</si>
  <si>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</si>
  <si>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</si>
  <si>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</si>
  <si>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</si>
  <si>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</si>
  <si>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</si>
  <si>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</si>
  <si>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</si>
  <si>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</si>
  <si>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</si>
  <si>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</si>
  <si>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</si>
  <si>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</si>
  <si>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</si>
  <si>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</si>
  <si>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</si>
  <si>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</si>
  <si>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</si>
  <si>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</si>
  <si>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</si>
  <si>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</si>
  <si>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</si>
  <si>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</si>
  <si>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</si>
  <si>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</si>
  <si>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</si>
  <si>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</si>
  <si>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</si>
  <si>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</si>
  <si>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</si>
  <si>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</si>
  <si>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</si>
  <si>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</si>
  <si>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</si>
  <si>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</si>
  <si>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</si>
  <si>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</si>
  <si>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</si>
  <si>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</si>
  <si>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</si>
  <si>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</si>
  <si>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</si>
  <si>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</si>
  <si>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</si>
  <si>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</si>
  <si>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</si>
  <si>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</si>
  <si>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</si>
  <si>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</si>
  <si>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</si>
  <si>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</si>
  <si>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</si>
  <si>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</si>
  <si>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</si>
  <si>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</si>
  <si>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</si>
  <si>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</si>
  <si>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</si>
  <si>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</si>
  <si>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</si>
  <si>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</si>
  <si>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</si>
  <si>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</si>
  <si>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</si>
  <si>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</si>
  <si>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</si>
  <si>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</si>
  <si>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</si>
  <si>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</si>
  <si>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</si>
  <si>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</si>
  <si>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</si>
  <si>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</si>
  <si>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</si>
  <si>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</si>
  <si>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</si>
  <si>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</si>
  <si>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</si>
  <si>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</si>
  <si>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</si>
  <si>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</si>
  <si>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</si>
  <si>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</si>
  <si>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</si>
  <si>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</si>
  <si>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</si>
  <si>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</si>
  <si>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</si>
  <si>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</si>
  <si>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</si>
  <si>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</si>
  <si>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</si>
  <si>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</si>
  <si>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</si>
  <si>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</si>
  <si>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</si>
  <si>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</si>
  <si>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</si>
  <si>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</si>
  <si>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</si>
  <si>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</si>
  <si>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</si>
  <si>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</si>
  <si>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</si>
  <si>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</si>
  <si>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</si>
  <si>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</si>
  <si>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</si>
  <si>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</si>
  <si>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</si>
  <si>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</si>
  <si>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</si>
  <si>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</si>
  <si>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</si>
  <si>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</si>
  <si>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</si>
  <si>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</si>
  <si>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</si>
  <si>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</si>
  <si>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</si>
  <si>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</si>
  <si>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</si>
  <si>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</si>
  <si>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</si>
  <si>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</si>
  <si>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</si>
  <si>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</si>
  <si>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</si>
  <si>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</si>
  <si>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</si>
  <si>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</si>
  <si>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</si>
  <si>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</si>
  <si>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</si>
  <si>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</si>
  <si>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</si>
  <si>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</si>
  <si>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</si>
  <si>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</si>
  <si>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</si>
  <si>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</si>
  <si>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</si>
  <si>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</si>
  <si>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</si>
  <si>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</si>
  <si>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</si>
  <si>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</si>
  <si>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</si>
  <si>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</si>
  <si>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</si>
  <si>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</si>
  <si>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</si>
  <si>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</si>
  <si>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</si>
  <si>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</si>
  <si>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</si>
  <si>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</si>
  <si>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</si>
  <si>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</si>
  <si>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</si>
  <si>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</si>
  <si>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</si>
  <si>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</si>
  <si>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</si>
  <si>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</si>
  <si>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</si>
  <si>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</si>
  <si>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</si>
  <si>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</si>
  <si>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</si>
  <si>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</si>
  <si>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</si>
  <si>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</si>
  <si>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</si>
  <si>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</si>
  <si>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</si>
  <si>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</si>
  <si>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</si>
  <si>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</si>
  <si>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</si>
  <si>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</si>
  <si>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</si>
  <si>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</si>
  <si>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</si>
  <si>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</si>
  <si>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</si>
  <si>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</si>
  <si>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</si>
  <si>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</si>
  <si>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</si>
  <si>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</si>
  <si>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</si>
  <si>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</si>
  <si>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</si>
  <si>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</si>
  <si>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</si>
  <si>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</si>
  <si>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</si>
  <si>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</si>
  <si>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</si>
  <si>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</si>
  <si>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</si>
  <si>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</si>
  <si>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</si>
  <si>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</si>
  <si>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</si>
  <si>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</si>
  <si>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</si>
  <si>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</si>
  <si>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</si>
  <si>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</si>
  <si>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</si>
  <si>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</si>
  <si>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</si>
  <si>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</si>
  <si>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</si>
  <si>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</si>
  <si>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</si>
  <si>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</si>
  <si>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</si>
  <si>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</si>
  <si>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</si>
  <si>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</si>
  <si>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</si>
  <si>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</si>
  <si>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</si>
  <si>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</si>
  <si>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</si>
  <si>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</si>
  <si>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</si>
  <si>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</si>
  <si>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</si>
  <si>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</si>
  <si>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</si>
  <si>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</si>
  <si>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</si>
  <si>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</si>
  <si>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</si>
  <si>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</si>
  <si>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</si>
  <si>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</si>
  <si>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</si>
  <si>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</si>
  <si>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</si>
  <si>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</si>
  <si>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</si>
  <si>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</si>
  <si>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</si>
  <si>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</si>
  <si>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</si>
  <si>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</si>
  <si>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</si>
  <si>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</si>
  <si>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</si>
  <si>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</si>
  <si>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</si>
  <si>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</si>
  <si>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</si>
  <si>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</si>
  <si>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</si>
  <si>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</si>
  <si>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</si>
  <si>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</si>
  <si>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</si>
  <si>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</si>
  <si>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</si>
  <si>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</si>
  <si>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</si>
  <si>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</si>
  <si>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</si>
  <si>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</si>
  <si>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</si>
  <si>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</si>
  <si>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</si>
  <si>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</si>
  <si>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</si>
  <si>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</si>
  <si>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</si>
  <si>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</si>
  <si>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</si>
  <si>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</si>
  <si>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</si>
  <si>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</si>
  <si>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</si>
  <si>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</si>
  <si>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</si>
  <si>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</si>
  <si>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</si>
  <si>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</si>
  <si>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</si>
  <si>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</si>
  <si>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</si>
  <si>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</si>
  <si>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</si>
  <si>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</si>
  <si>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</si>
  <si>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</si>
  <si>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</si>
  <si>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</si>
  <si>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</si>
  <si>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</si>
  <si>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</si>
  <si>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</si>
  <si>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</si>
  <si>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</si>
  <si>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</si>
  <si>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</si>
  <si>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</si>
  <si>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</si>
  <si>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</si>
  <si>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</si>
  <si>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</si>
  <si>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</si>
  <si>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</si>
  <si>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</si>
  <si>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</si>
  <si>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</si>
  <si>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</si>
  <si>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</si>
  <si>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</si>
  <si>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</si>
  <si>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</si>
  <si>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</si>
  <si>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</si>
  <si>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</si>
  <si>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</si>
  <si>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</si>
  <si>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</si>
  <si>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</si>
  <si>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</si>
  <si>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</si>
  <si>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</si>
  <si>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</si>
  <si>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</si>
  <si>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</si>
  <si>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</si>
  <si>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</si>
  <si>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</si>
  <si>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</si>
  <si>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</si>
  <si>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</si>
  <si>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</si>
  <si>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</si>
  <si>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</si>
  <si>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</si>
  <si>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</si>
  <si>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</si>
  <si>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</si>
  <si>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</si>
  <si>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</si>
  <si>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</si>
  <si>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</si>
  <si>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</si>
  <si>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</si>
  <si>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</si>
  <si>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</si>
  <si>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</si>
  <si>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</si>
  <si>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</si>
  <si>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</si>
  <si>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</si>
  <si>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</si>
  <si>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</si>
  <si>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</si>
  <si>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</si>
  <si>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</si>
  <si>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</si>
  <si>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</si>
  <si>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</si>
  <si>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</si>
  <si>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</si>
  <si>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</si>
  <si>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</si>
  <si>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</si>
  <si>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</si>
  <si>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</si>
  <si>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</si>
  <si>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</si>
  <si>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</si>
  <si>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</si>
  <si>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</si>
  <si>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</si>
  <si>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</si>
  <si>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</si>
  <si>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</si>
  <si>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</si>
  <si>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</si>
  <si>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</si>
  <si>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</si>
  <si>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</si>
  <si>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</si>
  <si>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</si>
  <si>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</si>
  <si>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</si>
  <si>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</si>
  <si>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</si>
  <si>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</si>
  <si>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</si>
  <si>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</si>
  <si>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</si>
  <si>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</si>
  <si>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</si>
  <si>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</si>
  <si>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</si>
  <si>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</si>
  <si>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</si>
  <si>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</si>
  <si>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</si>
  <si>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</si>
  <si>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</si>
  <si>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</si>
  <si>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</si>
  <si>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</si>
  <si>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</si>
  <si>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</si>
  <si>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</si>
  <si>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</si>
  <si>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</si>
  <si>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</si>
  <si>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</si>
  <si>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</si>
  <si>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</si>
  <si>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</si>
  <si>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</si>
  <si>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</si>
  <si>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</si>
  <si>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</si>
  <si>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</si>
  <si>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</si>
  <si>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</si>
  <si>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</si>
  <si>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</si>
  <si>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</si>
  <si>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</si>
  <si>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</si>
  <si>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</si>
  <si>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</si>
  <si>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</si>
  <si>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</si>
  <si>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</si>
  <si>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</si>
  <si>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</si>
  <si>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</si>
  <si>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</si>
  <si>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</si>
  <si>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</si>
  <si>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</si>
  <si>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</si>
  <si>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</si>
  <si>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</si>
  <si>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</si>
  <si>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</si>
  <si>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</si>
  <si>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</si>
  <si>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</si>
  <si>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</si>
  <si>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</si>
  <si>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</si>
  <si>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</si>
  <si>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</si>
  <si>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</si>
  <si>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</si>
  <si>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</si>
  <si>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</si>
  <si>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</si>
  <si>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</si>
  <si>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</si>
  <si>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</si>
  <si>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</si>
  <si>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</si>
  <si>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</si>
  <si>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</si>
  <si>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</si>
  <si>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</si>
  <si>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</si>
  <si>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</si>
  <si>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</si>
  <si>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</si>
  <si>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</si>
  <si>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</si>
  <si>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</si>
  <si>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</si>
  <si>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</si>
  <si>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</si>
  <si>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</si>
  <si>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</si>
  <si>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</si>
  <si>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</si>
  <si>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</si>
  <si>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</si>
  <si>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</si>
  <si>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</si>
  <si>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</si>
  <si>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</si>
  <si>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</si>
  <si>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</si>
  <si>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</si>
  <si>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</si>
  <si>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</si>
  <si>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</si>
  <si>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</si>
  <si>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</si>
  <si>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</si>
  <si>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</si>
  <si>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</si>
  <si>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</si>
  <si>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</si>
  <si>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</si>
  <si>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</si>
  <si>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</si>
  <si>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</si>
  <si>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</si>
  <si>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</si>
  <si>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</si>
  <si>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</si>
  <si>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</si>
  <si>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</si>
  <si>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</si>
  <si>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</si>
  <si>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</si>
  <si>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</si>
  <si>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</si>
  <si>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</si>
  <si>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</si>
  <si>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</si>
  <si>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</si>
  <si>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</si>
  <si>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</si>
  <si>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</si>
  <si>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</si>
  <si>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</si>
  <si>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</si>
  <si>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</si>
  <si>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</si>
  <si>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</si>
  <si>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</si>
  <si>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</si>
  <si>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</si>
  <si>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</si>
  <si>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</si>
  <si>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</si>
  <si>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</si>
  <si>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</si>
  <si>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</si>
  <si>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</si>
  <si>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</si>
  <si>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</si>
  <si>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</si>
  <si>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</si>
  <si>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</si>
  <si>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</si>
  <si>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</si>
  <si>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</si>
  <si>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</si>
  <si>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</si>
  <si>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</si>
  <si>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</si>
  <si>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</si>
  <si>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</si>
  <si>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</si>
  <si>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</si>
  <si>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</si>
  <si>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</si>
  <si>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</si>
  <si>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</si>
  <si>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</si>
  <si>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</si>
  <si>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</si>
  <si>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</si>
  <si>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</si>
  <si>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</si>
  <si>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</si>
  <si>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</si>
  <si>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</si>
  <si>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</si>
  <si>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</si>
  <si>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</si>
  <si>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</si>
  <si>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</si>
  <si>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</si>
  <si>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</si>
  <si>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</si>
  <si>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</si>
  <si>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</si>
  <si>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</si>
  <si>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</si>
  <si>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</si>
  <si>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</si>
  <si>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</si>
  <si>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</si>
  <si>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</si>
  <si>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</si>
  <si>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</si>
  <si>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</si>
  <si>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</si>
  <si>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</si>
  <si>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</si>
  <si>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</si>
  <si>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</si>
  <si>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</si>
  <si>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</si>
  <si>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</si>
  <si>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</si>
  <si>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</si>
  <si>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</si>
  <si>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</si>
  <si>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</si>
  <si>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</si>
  <si>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</si>
  <si>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</si>
  <si>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</si>
  <si>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</si>
  <si>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</si>
  <si>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</si>
  <si>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</si>
  <si>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</si>
  <si>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</si>
  <si>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</si>
  <si>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</si>
  <si>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</si>
  <si>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</si>
  <si>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</si>
  <si>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</si>
  <si>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</si>
  <si>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</si>
  <si>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</si>
  <si>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</si>
  <si>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</si>
  <si>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</si>
  <si>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</si>
  <si>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</si>
  <si>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</si>
  <si>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</si>
  <si>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</si>
  <si>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</si>
  <si>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</si>
  <si>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</si>
  <si>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</si>
  <si>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</si>
  <si>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</si>
  <si>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</si>
  <si>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</si>
  <si>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</si>
  <si>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</si>
  <si>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</si>
  <si>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</si>
  <si>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</si>
  <si>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</si>
  <si>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</si>
  <si>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</si>
  <si>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</si>
  <si>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</si>
  <si>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</si>
  <si>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</si>
  <si>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</si>
  <si>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</si>
  <si>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</si>
  <si>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</si>
  <si>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</si>
  <si>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</si>
  <si>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</si>
  <si>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</si>
  <si>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</si>
  <si>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</si>
  <si>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</si>
  <si>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</si>
  <si>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</si>
  <si>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</si>
  <si>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</si>
  <si>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</si>
  <si>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</si>
  <si>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</si>
  <si>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</si>
  <si>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</si>
  <si>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</si>
  <si>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</si>
  <si>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</si>
  <si>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</si>
  <si>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</si>
  <si>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</si>
  <si>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</si>
  <si>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</si>
  <si>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</si>
  <si>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</si>
  <si>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</si>
  <si>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</si>
  <si>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</si>
  <si>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</si>
  <si>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</si>
  <si>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</si>
  <si>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</si>
  <si>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</si>
  <si>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</si>
  <si>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</si>
  <si>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</si>
  <si>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</si>
  <si>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</si>
  <si>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</si>
  <si>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</si>
  <si>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</si>
  <si>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</si>
  <si>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</si>
  <si>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</si>
  <si>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</si>
  <si>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</si>
  <si>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</si>
  <si>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</si>
  <si>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</si>
  <si>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</si>
  <si>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</si>
  <si>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</si>
  <si>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</si>
  <si>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</si>
  <si>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</si>
  <si>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</si>
  <si>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</si>
  <si>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</si>
  <si>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</si>
  <si>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</si>
  <si>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</si>
  <si>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</si>
  <si>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</si>
  <si>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</si>
  <si>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</si>
  <si>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</si>
  <si>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</si>
  <si>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</si>
  <si>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</si>
  <si>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</si>
  <si>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</si>
  <si>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</si>
  <si>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</si>
  <si>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</si>
  <si>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</si>
  <si>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</si>
  <si>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</si>
  <si>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</si>
  <si>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</si>
  <si>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</si>
  <si>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</si>
  <si>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</si>
  <si>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</si>
  <si>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</si>
  <si>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</si>
  <si>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</si>
  <si>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</si>
  <si>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</si>
  <si>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</si>
  <si>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</si>
  <si>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</si>
  <si>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</si>
  <si>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</si>
  <si>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</si>
  <si>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</si>
  <si>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</si>
  <si>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</si>
  <si>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</si>
  <si>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</si>
  <si>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</si>
  <si>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</si>
  <si>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</si>
  <si>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</si>
  <si>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</si>
  <si>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</si>
  <si>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</si>
  <si>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</si>
  <si>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</si>
  <si>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</si>
  <si>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</si>
  <si>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</si>
  <si>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</si>
  <si>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</si>
  <si>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</si>
  <si>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</si>
  <si>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</si>
  <si>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</si>
  <si>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</si>
  <si>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</si>
  <si>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</si>
  <si>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</si>
  <si>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</si>
  <si>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</si>
  <si>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</si>
  <si>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</si>
  <si>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</si>
  <si>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</si>
  <si>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</si>
  <si>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</si>
  <si>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</si>
  <si>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</si>
  <si>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</si>
  <si>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</si>
  <si>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</si>
  <si>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</si>
  <si>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</si>
  <si>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</si>
  <si>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</si>
  <si>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</si>
  <si>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</si>
  <si>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</si>
  <si>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</si>
  <si>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</si>
  <si>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</si>
  <si>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</si>
  <si>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</si>
  <si>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</si>
  <si>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</si>
  <si>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</si>
  <si>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</si>
  <si>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</si>
  <si>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</si>
  <si>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</si>
  <si>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</si>
  <si>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</si>
  <si>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</si>
  <si>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</si>
  <si>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</si>
  <si>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</si>
  <si>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</si>
  <si>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</si>
  <si>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</si>
  <si>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</si>
  <si>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</si>
  <si>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</si>
  <si>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</si>
  <si>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</si>
  <si>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</si>
  <si>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</si>
  <si>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</si>
  <si>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</si>
  <si>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</si>
  <si>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</si>
  <si>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</si>
  <si>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</si>
  <si>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</si>
  <si>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</si>
  <si>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</si>
  <si>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</si>
  <si>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</si>
  <si>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</si>
  <si>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</si>
  <si>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</si>
  <si>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</si>
  <si>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</si>
  <si>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</si>
  <si>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</si>
  <si>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</si>
  <si>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</si>
  <si>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</si>
  <si>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</si>
  <si>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</si>
  <si>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</si>
  <si>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</si>
  <si>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</si>
  <si>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</si>
  <si>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</si>
  <si>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</si>
  <si>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</si>
  <si>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</si>
  <si>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</si>
  <si>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</si>
  <si>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</si>
  <si>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</si>
  <si>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</si>
  <si>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</si>
  <si>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</si>
  <si>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</si>
  <si>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</si>
  <si>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</si>
  <si>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</si>
  <si>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</si>
  <si>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</si>
  <si>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</si>
  <si>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</si>
  <si>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</si>
  <si>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</si>
  <si>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</si>
  <si>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</si>
  <si>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</si>
  <si>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</si>
  <si>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</si>
  <si>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</si>
  <si>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</si>
  <si>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</si>
  <si>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</si>
  <si>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</si>
  <si>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</si>
  <si>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</si>
  <si>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</si>
  <si>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</si>
  <si>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</si>
  <si>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</si>
  <si>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</si>
  <si>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</si>
  <si>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</si>
  <si>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</si>
  <si>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</si>
  <si>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</si>
  <si>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</si>
  <si>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</si>
  <si>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</si>
  <si>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</si>
  <si>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</si>
  <si>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</si>
  <si>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</si>
  <si>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</si>
  <si>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</si>
  <si>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</si>
  <si>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</si>
  <si>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</si>
  <si>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</si>
  <si>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</si>
  <si>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</si>
  <si>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</si>
  <si>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</si>
  <si>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</si>
  <si>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</si>
  <si>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</si>
  <si>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</si>
  <si>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</si>
  <si>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</si>
  <si>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</si>
  <si>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</si>
  <si>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</si>
  <si>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</si>
  <si>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</si>
  <si>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</si>
  <si>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</si>
  <si>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</si>
  <si>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</si>
  <si>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</si>
  <si>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</si>
  <si>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</si>
  <si>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</si>
  <si>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</si>
  <si>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</si>
  <si>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</si>
  <si>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</si>
  <si>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</si>
  <si>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</si>
  <si>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</si>
  <si>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</si>
  <si>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</si>
  <si>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</si>
  <si>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</si>
  <si>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</si>
  <si>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</si>
  <si>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</si>
  <si>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</si>
  <si>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</si>
  <si>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</si>
  <si>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</si>
  <si>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</si>
  <si>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</si>
  <si>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</si>
  <si>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</si>
  <si>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</si>
  <si>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</si>
  <si>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</si>
  <si>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</si>
  <si>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</si>
  <si>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</si>
  <si>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</si>
  <si>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</si>
  <si>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</si>
  <si>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</si>
  <si>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</si>
  <si>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</si>
  <si>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</si>
  <si>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</si>
  <si>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</si>
  <si>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</si>
  <si>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</si>
  <si>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</si>
  <si>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</si>
  <si>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</si>
  <si>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</si>
  <si>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</si>
  <si>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</si>
  <si>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</si>
  <si>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</si>
  <si>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</si>
  <si>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</si>
  <si>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</si>
  <si>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</si>
  <si>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</si>
  <si>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</si>
  <si>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</si>
  <si>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</si>
  <si>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</si>
  <si>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</si>
  <si>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</si>
  <si>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</si>
  <si>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</si>
  <si>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</si>
  <si>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</si>
  <si>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</si>
  <si>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</si>
  <si>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</si>
  <si>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</si>
  <si>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</si>
  <si>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</si>
  <si>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</si>
  <si>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</si>
  <si>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</si>
  <si>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</si>
  <si>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</si>
  <si>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</si>
  <si>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</si>
  <si>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</si>
  <si>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</si>
  <si>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</si>
  <si>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</si>
  <si>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</si>
  <si>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</si>
  <si>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</si>
  <si>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</si>
  <si>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</si>
  <si>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</si>
  <si>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</si>
  <si>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</si>
  <si>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</si>
  <si>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</si>
  <si>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</si>
  <si>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</si>
  <si>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</si>
  <si>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</si>
  <si>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</si>
  <si>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</si>
  <si>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</si>
  <si>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</si>
  <si>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</si>
  <si>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</si>
  <si>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</si>
  <si>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</si>
  <si>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</si>
  <si>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</si>
  <si>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</si>
  <si>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</si>
  <si>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</si>
  <si>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</si>
  <si>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</si>
  <si>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</si>
  <si>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</si>
  <si>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</si>
  <si>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</si>
  <si>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</si>
  <si>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</si>
  <si>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</si>
  <si>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</si>
  <si>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</si>
  <si>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</si>
  <si>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</si>
  <si>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</si>
  <si>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</si>
  <si>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</si>
  <si>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</si>
  <si>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</si>
  <si>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</si>
  <si>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</si>
  <si>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</si>
  <si>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</si>
  <si>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</si>
  <si>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</si>
  <si>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</si>
  <si>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</si>
  <si>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</si>
  <si>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</si>
  <si>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</si>
  <si>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</si>
  <si>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</si>
  <si>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</si>
  <si>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</si>
  <si>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</si>
  <si>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</si>
  <si>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</si>
  <si>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</si>
  <si>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</si>
  <si>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</si>
  <si>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</si>
  <si>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</si>
  <si>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</si>
  <si>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</si>
  <si>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</si>
  <si>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</si>
  <si>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</si>
  <si>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</si>
  <si>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</si>
  <si>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</si>
  <si>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</si>
  <si>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</si>
  <si>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</si>
  <si>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</si>
  <si>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</si>
  <si>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</si>
  <si>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</si>
  <si>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</si>
  <si>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</si>
  <si>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</si>
  <si>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</si>
  <si>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</si>
  <si>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</si>
  <si>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</si>
  <si>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</si>
  <si>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</si>
  <si>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</si>
  <si>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</si>
  <si>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</si>
  <si>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</si>
  <si>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</si>
  <si>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</si>
  <si>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</si>
  <si>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</si>
  <si>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</si>
  <si>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</si>
  <si>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</si>
  <si>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</si>
  <si>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</si>
  <si>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</si>
  <si>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</si>
  <si>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</si>
  <si>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</si>
  <si>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</si>
  <si>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</si>
  <si>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</si>
  <si>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</si>
  <si>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</si>
  <si>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</si>
  <si>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</si>
  <si>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</si>
  <si>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</si>
  <si>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</si>
  <si>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</si>
  <si>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</si>
  <si>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</si>
  <si>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</si>
  <si>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</si>
  <si>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</si>
  <si>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</si>
  <si>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</si>
  <si>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</si>
  <si>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</si>
  <si>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</si>
  <si>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</si>
  <si>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</si>
  <si>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</si>
  <si>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</si>
  <si>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</si>
  <si>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</si>
  <si>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</si>
  <si>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</si>
  <si>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</si>
  <si>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</si>
  <si>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</si>
  <si>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</si>
  <si>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</si>
  <si>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</si>
  <si>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</si>
  <si>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</si>
  <si>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</si>
  <si>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</si>
  <si>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</si>
  <si>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</si>
  <si>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</si>
  <si>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</si>
  <si>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</si>
  <si>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</si>
  <si>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</si>
  <si>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</si>
  <si>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</si>
  <si>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</si>
  <si>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</si>
  <si>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</si>
  <si>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</si>
  <si>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</si>
  <si>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</si>
  <si>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</si>
  <si>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</si>
  <si>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</si>
  <si>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</si>
  <si>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</si>
  <si>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</si>
  <si>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</si>
  <si>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</si>
  <si>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</si>
  <si>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</si>
  <si>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</si>
  <si>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</si>
  <si>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</si>
  <si>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</si>
  <si>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</si>
  <si>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</si>
  <si>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</si>
  <si>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</si>
  <si>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</si>
  <si>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</si>
  <si>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</si>
  <si>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</si>
  <si>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</si>
  <si>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</si>
  <si>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</si>
  <si>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</si>
  <si>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</si>
  <si>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</si>
  <si>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</si>
  <si>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</si>
  <si>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</si>
  <si>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</si>
  <si>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</si>
  <si>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</si>
  <si>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</si>
  <si>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</si>
  <si>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</si>
  <si>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</si>
  <si>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</si>
  <si>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</si>
  <si>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</si>
  <si>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</si>
  <si>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</si>
  <si>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</si>
  <si>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</si>
  <si>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</si>
  <si>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</si>
  <si>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</si>
  <si>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</si>
  <si>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</si>
  <si>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</si>
  <si>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</si>
  <si>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</si>
  <si>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</si>
  <si>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</si>
  <si>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</si>
  <si>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</si>
  <si>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</si>
  <si>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</si>
  <si>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</si>
  <si>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</si>
  <si>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</si>
  <si>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</si>
  <si>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</si>
  <si>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</si>
  <si>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</si>
  <si>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</si>
  <si>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</si>
  <si>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</si>
  <si>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</si>
  <si>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</si>
  <si>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</si>
  <si>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</si>
  <si>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</si>
  <si>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</si>
  <si>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</si>
  <si>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</si>
  <si>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</si>
  <si>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</si>
  <si>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</si>
  <si>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</si>
  <si>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</si>
  <si>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</si>
  <si>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</si>
  <si>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</si>
  <si>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</si>
  <si>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</si>
  <si>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</si>
  <si>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</si>
  <si>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</si>
  <si>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</si>
  <si>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</si>
  <si>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</si>
  <si>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</si>
  <si>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</si>
  <si>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</si>
  <si>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</si>
  <si>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</si>
  <si>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</si>
  <si>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</si>
  <si>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</si>
  <si>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</si>
  <si>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</si>
  <si>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</si>
  <si>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</si>
  <si>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</si>
  <si>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</si>
  <si>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</si>
  <si>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</si>
  <si>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</si>
  <si>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</si>
  <si>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</si>
  <si>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</si>
  <si>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</si>
  <si>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</si>
  <si>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</si>
  <si>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</si>
  <si>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</si>
  <si>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</si>
  <si>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</si>
  <si>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</si>
  <si>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</si>
  <si>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</si>
  <si>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</si>
  <si>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</si>
  <si>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</si>
  <si>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</si>
  <si>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</si>
  <si>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</si>
  <si>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</si>
  <si>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</si>
  <si>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</si>
  <si>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</si>
  <si>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</si>
  <si>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</si>
  <si>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</si>
  <si>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</si>
  <si>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</si>
  <si>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</si>
  <si>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</si>
  <si>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</si>
  <si>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</si>
  <si>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</si>
  <si>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</si>
  <si>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</si>
  <si>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</si>
  <si>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</si>
  <si>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</si>
  <si>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</si>
  <si>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</si>
  <si>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</si>
  <si>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</si>
  <si>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</si>
  <si>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</si>
  <si>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</si>
  <si>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</si>
  <si>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</si>
  <si>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</si>
  <si>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</si>
  <si>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</si>
  <si>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</si>
  <si>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</si>
  <si>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</si>
  <si>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</si>
  <si>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</si>
  <si>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</si>
  <si>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</si>
  <si>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</si>
  <si>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</si>
  <si>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</si>
  <si>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</si>
  <si>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</si>
  <si>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</si>
  <si>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</si>
  <si>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</si>
  <si>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</si>
  <si>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</si>
  <si>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</si>
  <si>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</si>
  <si>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</si>
  <si>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</si>
  <si>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</si>
  <si>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</si>
  <si>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</si>
  <si>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</si>
  <si>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</si>
  <si>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</si>
  <si>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</si>
  <si>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</si>
  <si>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</si>
  <si>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</si>
  <si>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</si>
  <si>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</si>
  <si>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</si>
  <si>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</si>
  <si>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</si>
  <si>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</si>
  <si>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</si>
  <si>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</si>
  <si>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</si>
  <si>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</si>
  <si>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</si>
  <si>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</si>
  <si>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</si>
  <si>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</si>
  <si>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</si>
  <si>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</si>
  <si>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</si>
  <si>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</si>
  <si>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</si>
  <si>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</si>
  <si>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</si>
  <si>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</si>
  <si>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</si>
  <si>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</si>
  <si>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</si>
  <si>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</si>
  <si>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</si>
  <si>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</si>
  <si>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</si>
  <si>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</si>
  <si>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</si>
  <si>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</si>
  <si>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</si>
  <si>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</si>
  <si>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</si>
  <si>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</si>
  <si>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</si>
  <si>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</si>
  <si>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</si>
  <si>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</si>
  <si>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</si>
  <si>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</si>
  <si>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</si>
  <si>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</si>
  <si>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</si>
  <si>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</si>
  <si>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</si>
  <si>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</si>
  <si>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</si>
  <si>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</si>
  <si>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</si>
  <si>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</si>
  <si>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</si>
  <si>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</si>
  <si>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</si>
  <si>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</si>
  <si>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</si>
  <si>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</si>
  <si>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</si>
  <si>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</si>
  <si>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</si>
  <si>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</si>
  <si>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</si>
  <si>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</si>
  <si>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</si>
  <si>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</si>
  <si>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</si>
  <si>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</si>
  <si>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</si>
  <si>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</si>
  <si>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</si>
  <si>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</si>
  <si>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</si>
  <si>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</si>
  <si>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</si>
  <si>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</si>
  <si>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</si>
  <si>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</si>
  <si>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</si>
  <si>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</si>
  <si>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</si>
  <si>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</si>
  <si>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</si>
  <si>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</si>
  <si>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</si>
  <si>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</si>
  <si>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</si>
  <si>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</si>
  <si>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</si>
  <si>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</si>
  <si>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</si>
  <si>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</si>
  <si>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</si>
  <si>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</si>
  <si>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</si>
  <si>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</si>
  <si>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</si>
  <si>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</si>
  <si>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</si>
  <si>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</si>
  <si>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</si>
  <si>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</si>
  <si>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</si>
  <si>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</si>
  <si>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</si>
  <si>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</si>
  <si>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</si>
  <si>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</si>
  <si>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</si>
  <si>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</si>
  <si>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</si>
  <si>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</si>
  <si>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</si>
  <si>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</si>
  <si>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</si>
  <si>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</si>
  <si>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</si>
  <si>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</si>
  <si>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</si>
  <si>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</si>
  <si>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</si>
  <si>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</si>
  <si>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</si>
  <si>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</si>
  <si>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</si>
  <si>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</si>
  <si>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</si>
  <si>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</si>
  <si>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</si>
  <si>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</si>
  <si>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</si>
  <si>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</si>
  <si>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</si>
  <si>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</si>
  <si>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</si>
  <si>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</si>
  <si>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</si>
  <si>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</si>
  <si>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</si>
  <si>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</si>
  <si>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</si>
  <si>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</si>
  <si>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</si>
  <si>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</si>
  <si>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</si>
  <si>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</si>
  <si>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</si>
  <si>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</si>
  <si>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</si>
  <si>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</si>
  <si>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</si>
  <si>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</si>
  <si>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</si>
  <si>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</si>
  <si>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</si>
  <si>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</si>
  <si>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</si>
  <si>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</si>
  <si>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</si>
  <si>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</si>
  <si>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</si>
  <si>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</si>
  <si>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</si>
  <si>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</si>
  <si>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</si>
  <si>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</si>
  <si>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</si>
  <si>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</si>
  <si>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</si>
  <si>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</si>
  <si>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</si>
  <si>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</si>
  <si>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</si>
  <si>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</si>
  <si>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</si>
  <si>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</si>
  <si>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</si>
  <si>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</si>
  <si>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</si>
  <si>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</si>
  <si>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</si>
  <si>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</si>
  <si>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</si>
  <si>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</si>
  <si>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</si>
  <si>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</si>
  <si>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</si>
  <si>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</si>
  <si>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</si>
  <si>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</si>
  <si>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</si>
  <si>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</si>
  <si>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</si>
  <si>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</si>
  <si>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</si>
  <si>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</si>
  <si>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</si>
  <si>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</si>
  <si>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</si>
  <si>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</si>
  <si>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</si>
  <si>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</si>
  <si>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</si>
  <si>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</si>
  <si>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</si>
  <si>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</si>
  <si>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</si>
  <si>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</si>
  <si>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</si>
  <si>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</si>
  <si>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</si>
  <si>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</si>
  <si>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</si>
  <si>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</si>
  <si>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</si>
  <si>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</si>
  <si>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</si>
  <si>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</si>
  <si>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</si>
  <si>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</si>
  <si>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</si>
  <si>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</si>
  <si>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</si>
  <si>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</si>
  <si>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</si>
  <si>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</si>
  <si>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</si>
  <si>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</si>
  <si>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</si>
  <si>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</si>
  <si>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</si>
  <si>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</si>
  <si>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</si>
  <si>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</si>
  <si>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</si>
  <si>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</si>
  <si>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</si>
  <si>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</si>
  <si>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</si>
  <si>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</si>
  <si>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</si>
  <si>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</si>
  <si>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</si>
  <si>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</si>
  <si>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</si>
  <si>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</si>
  <si>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</si>
  <si>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</si>
  <si>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</si>
  <si>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</si>
  <si>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</si>
  <si>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</si>
  <si>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</si>
  <si>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</si>
  <si>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</si>
  <si>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</si>
  <si>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</si>
  <si>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</si>
  <si>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</si>
  <si>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</si>
  <si>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</si>
  <si>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</si>
  <si>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</si>
  <si>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</si>
  <si>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</si>
  <si>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</si>
  <si>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</si>
  <si>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</si>
  <si>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</si>
  <si>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</si>
  <si>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</si>
  <si>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</si>
  <si>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</si>
  <si>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</si>
  <si>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</si>
  <si>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</si>
  <si>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</si>
  <si>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</si>
  <si>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</si>
  <si>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</si>
  <si>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</si>
  <si>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</si>
  <si>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</si>
  <si>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</si>
  <si>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</si>
  <si>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</si>
  <si>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</si>
  <si>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</si>
  <si>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</si>
  <si>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</si>
  <si>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</si>
  <si>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</si>
  <si>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</si>
  <si>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</si>
  <si>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</si>
  <si>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</si>
  <si>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</si>
  <si>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</si>
  <si>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</si>
  <si>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</si>
  <si>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</si>
  <si>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</si>
  <si>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</si>
  <si>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</si>
  <si>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</si>
  <si>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</si>
  <si>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</si>
  <si>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</si>
  <si>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</si>
  <si>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</si>
  <si>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</si>
  <si>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</si>
  <si>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</si>
  <si>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</si>
  <si>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</si>
  <si>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</si>
  <si>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</si>
  <si>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</si>
  <si>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</si>
  <si>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</si>
  <si>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</si>
  <si>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</si>
  <si>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</si>
  <si>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</si>
  <si>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</si>
  <si>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</si>
  <si>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</si>
  <si>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</si>
  <si>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</si>
  <si>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</si>
  <si>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</si>
  <si>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</si>
  <si>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</si>
  <si>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</si>
  <si>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</si>
  <si>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</si>
  <si>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</si>
  <si>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</si>
  <si>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</si>
  <si>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</si>
  <si>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</si>
  <si>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</si>
  <si>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</si>
  <si>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</si>
  <si>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</si>
  <si>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</si>
  <si>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</si>
  <si>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</si>
  <si>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</si>
  <si>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</si>
  <si>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</si>
  <si>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</si>
  <si>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</si>
  <si>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</si>
  <si>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</si>
  <si>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</si>
  <si>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</si>
  <si>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</si>
  <si>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</si>
  <si>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</si>
  <si>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</si>
  <si>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</si>
  <si>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</si>
  <si>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</si>
  <si>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</si>
  <si>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</si>
  <si>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</si>
  <si>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</si>
  <si>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</si>
  <si>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</si>
  <si>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</si>
  <si>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</si>
  <si>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</si>
  <si>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</si>
  <si>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</si>
  <si>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</si>
  <si>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</si>
  <si>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</si>
  <si>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</si>
  <si>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</si>
  <si>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</si>
  <si>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</si>
  <si>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</si>
  <si>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</si>
  <si>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</si>
  <si>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</si>
  <si>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</si>
  <si>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</si>
  <si>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</si>
  <si>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</si>
  <si>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</si>
  <si>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</si>
  <si>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</si>
  <si>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</si>
  <si>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</si>
  <si>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</si>
  <si>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</si>
  <si>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</si>
  <si>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</si>
  <si>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</si>
  <si>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</si>
  <si>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</si>
  <si>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</si>
  <si>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</si>
  <si>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</si>
  <si>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</si>
  <si>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</si>
  <si>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</si>
  <si>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</si>
  <si>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</si>
  <si>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</si>
  <si>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</si>
  <si>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</si>
  <si>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</si>
  <si>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</si>
  <si>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</si>
  <si>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</si>
  <si>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</si>
  <si>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</si>
  <si>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</si>
  <si>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</si>
  <si>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</si>
  <si>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</si>
  <si>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</si>
  <si>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</si>
  <si>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</si>
  <si>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</si>
  <si>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</si>
  <si>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</si>
  <si>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</si>
  <si>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</si>
  <si>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</si>
  <si>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</si>
  <si>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</si>
  <si>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</si>
  <si>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</si>
  <si>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</si>
  <si>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</si>
  <si>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</si>
  <si>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</si>
  <si>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</si>
  <si>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</si>
  <si>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</si>
  <si>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</si>
  <si>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</si>
  <si>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</si>
  <si>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</si>
  <si>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</si>
  <si>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</si>
  <si>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</si>
  <si>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</si>
  <si>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</si>
  <si>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</si>
  <si>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</si>
  <si>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</si>
  <si>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</si>
  <si>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</si>
  <si>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</si>
  <si>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</si>
  <si>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</si>
  <si>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</si>
  <si>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</si>
  <si>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</si>
  <si>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</si>
  <si>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</si>
  <si>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</si>
  <si>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</si>
  <si>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</si>
  <si>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</si>
  <si>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</si>
  <si>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</si>
  <si>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</si>
  <si>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</si>
  <si>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</si>
  <si>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</si>
  <si>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</si>
  <si>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</si>
  <si>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</si>
  <si>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</si>
  <si>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</si>
  <si>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</si>
  <si>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</si>
  <si>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</si>
  <si>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</si>
  <si>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</si>
  <si>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</si>
  <si>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</si>
  <si>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</si>
  <si>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</si>
  <si>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</si>
  <si>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</si>
  <si>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</si>
  <si>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</si>
  <si>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</si>
  <si>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</si>
  <si>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</si>
  <si>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</si>
  <si>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</si>
  <si>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</si>
  <si>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</si>
  <si>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</si>
  <si>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</si>
  <si>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</si>
  <si>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</si>
  <si>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</si>
  <si>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</si>
  <si>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</si>
  <si>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</si>
  <si>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</si>
  <si>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</si>
  <si>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</si>
  <si>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</si>
  <si>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</si>
  <si>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</si>
  <si>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</si>
  <si>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</si>
  <si>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</si>
  <si>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</si>
  <si>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</si>
  <si>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</si>
  <si>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</si>
  <si>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</si>
  <si>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</si>
  <si>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</si>
  <si>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</si>
  <si>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</si>
  <si>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</si>
  <si>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</si>
  <si>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</si>
  <si>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</si>
  <si>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</si>
  <si>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</si>
  <si>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</si>
  <si>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</si>
  <si>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</si>
  <si>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</si>
  <si>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</si>
  <si>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</si>
  <si>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</si>
  <si>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</si>
  <si>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</si>
  <si>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</si>
  <si>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</si>
  <si>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</si>
  <si>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</si>
  <si>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</si>
  <si>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</si>
  <si>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</si>
  <si>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</si>
  <si>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</si>
  <si>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</si>
  <si>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</si>
  <si>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</si>
  <si>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</si>
  <si>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</si>
  <si>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</si>
  <si>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</si>
  <si>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</si>
  <si>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</si>
  <si>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</si>
  <si>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</si>
  <si>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</si>
  <si>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</si>
  <si>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</si>
  <si>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</si>
  <si>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</si>
  <si>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</si>
  <si>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</si>
  <si>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</si>
  <si>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</si>
  <si>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</si>
  <si>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</si>
  <si>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</si>
  <si>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</si>
  <si>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</si>
  <si>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</si>
  <si>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</si>
  <si>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</si>
  <si>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</si>
  <si>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</si>
  <si>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</si>
  <si>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</si>
  <si>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</si>
  <si>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</si>
  <si>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</si>
  <si>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</si>
  <si>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</si>
  <si>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</si>
  <si>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</si>
  <si>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</si>
  <si>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</si>
  <si>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</si>
  <si>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</si>
  <si>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</si>
  <si>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</si>
  <si>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</si>
  <si>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</si>
  <si>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</si>
  <si>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</si>
  <si>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</si>
  <si>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</si>
  <si>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</si>
  <si>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</si>
  <si>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</si>
  <si>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</si>
  <si>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</si>
  <si>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</si>
  <si>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</si>
  <si>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</si>
  <si>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</si>
  <si>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</si>
  <si>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</si>
  <si>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</si>
  <si>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</si>
  <si>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</si>
  <si>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</si>
  <si>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</si>
  <si>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</si>
  <si>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</si>
  <si>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</si>
  <si>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</si>
  <si>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</si>
  <si>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</si>
  <si>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</si>
  <si>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</si>
  <si>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</si>
  <si>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</si>
  <si>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</si>
  <si>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</si>
  <si>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</si>
  <si>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</si>
  <si>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</si>
  <si>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</si>
  <si>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</si>
  <si>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</si>
  <si>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</si>
  <si>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</si>
  <si>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</si>
  <si>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</si>
  <si>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</si>
  <si>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</si>
  <si>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</si>
  <si>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</si>
  <si>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</si>
  <si>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</si>
  <si>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</si>
  <si>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</si>
  <si>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</si>
  <si>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</si>
  <si>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</si>
  <si>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</si>
  <si>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</si>
  <si>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</si>
  <si>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</si>
  <si>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</si>
  <si>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</si>
  <si>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</si>
  <si>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</si>
  <si>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</si>
  <si>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</si>
  <si>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</si>
  <si>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</si>
  <si>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</si>
  <si>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</si>
  <si>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</si>
  <si>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</si>
  <si>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</si>
  <si>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</si>
  <si>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</si>
  <si>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</si>
  <si>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</si>
  <si>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</si>
  <si>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</si>
  <si>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</si>
  <si>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</si>
  <si>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</si>
  <si>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</si>
  <si>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</si>
  <si>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</si>
  <si>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</si>
  <si>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</si>
  <si>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</si>
  <si>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</si>
  <si>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</si>
  <si>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</si>
  <si>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</si>
  <si>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</si>
  <si>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</si>
  <si>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</si>
  <si>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</si>
  <si>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</si>
  <si>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</si>
  <si>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</si>
  <si>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</si>
  <si>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</si>
  <si>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</si>
  <si>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</si>
  <si>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</si>
  <si>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</si>
  <si>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</si>
  <si>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</si>
  <si>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</si>
  <si>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</si>
  <si>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</si>
  <si>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</si>
  <si>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</si>
  <si>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</si>
  <si>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</si>
  <si>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</si>
  <si>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</si>
  <si>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</si>
  <si>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</si>
  <si>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</si>
  <si>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</si>
  <si>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</si>
  <si>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</si>
  <si>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</si>
  <si>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</si>
  <si>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</si>
  <si>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</si>
  <si>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</si>
  <si>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</si>
  <si>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</si>
  <si>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</si>
  <si>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</si>
  <si>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</si>
  <si>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</si>
  <si>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</si>
  <si>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</si>
  <si>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</si>
  <si>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</si>
  <si>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</si>
  <si>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</si>
  <si>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</si>
  <si>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</si>
  <si>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</si>
  <si>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</si>
  <si>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</si>
  <si>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</si>
  <si>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</si>
  <si>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</si>
  <si>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</si>
  <si>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</si>
  <si>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</si>
  <si>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</si>
  <si>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</si>
  <si>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</si>
  <si>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</si>
  <si>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</si>
  <si>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</si>
  <si>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</si>
  <si>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</si>
  <si>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</si>
  <si>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</si>
  <si>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</si>
  <si>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</si>
  <si>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</si>
  <si>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</si>
  <si>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</si>
  <si>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</si>
  <si>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</si>
  <si>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</si>
  <si>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</si>
  <si>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</si>
  <si>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</si>
  <si>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</si>
  <si>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</si>
  <si>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</si>
  <si>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</si>
  <si>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</si>
  <si>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</si>
  <si>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</si>
  <si>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</si>
  <si>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</si>
  <si>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</si>
  <si>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</si>
  <si>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</si>
  <si>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</si>
  <si>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</si>
  <si>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</si>
  <si>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</si>
  <si>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</si>
  <si>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</si>
  <si>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</si>
  <si>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</si>
  <si>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</si>
  <si>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</si>
  <si>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</si>
  <si>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</si>
  <si>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</si>
  <si>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</si>
  <si>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</si>
  <si>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</si>
  <si>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</si>
  <si>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</si>
  <si>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</si>
  <si>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</si>
  <si>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</si>
  <si>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</si>
  <si>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</si>
  <si>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</si>
  <si>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</si>
  <si>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</si>
  <si>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</si>
  <si>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</si>
  <si>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</si>
  <si>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</si>
  <si>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</si>
  <si>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</si>
  <si>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</si>
  <si>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</si>
  <si>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</si>
  <si>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</si>
  <si>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</si>
  <si>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</si>
  <si>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</si>
  <si>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</si>
  <si>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</si>
  <si>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</si>
  <si>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</si>
  <si>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</si>
  <si>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</si>
  <si>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</si>
  <si>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</si>
  <si>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</si>
  <si>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</si>
  <si>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</si>
  <si>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</si>
  <si>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</si>
  <si>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</si>
  <si>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</si>
  <si>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</si>
  <si>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</si>
  <si>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</si>
  <si>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</si>
  <si>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</si>
  <si>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</si>
  <si>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</si>
  <si>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</si>
  <si>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</si>
  <si>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</si>
  <si>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</si>
  <si>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</si>
  <si>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</si>
  <si>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</si>
  <si>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</si>
  <si>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</si>
  <si>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</si>
  <si>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</si>
  <si>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</si>
  <si>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</si>
  <si>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</si>
  <si>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</si>
  <si>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</si>
  <si>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</si>
  <si>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</si>
  <si>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</si>
  <si>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</si>
  <si>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</si>
  <si>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</si>
  <si>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</si>
  <si>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</si>
  <si>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</si>
  <si>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</si>
  <si>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</si>
  <si>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</si>
  <si>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</si>
  <si>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</si>
  <si>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</si>
  <si>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</si>
  <si>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</si>
  <si>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</si>
  <si>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</si>
  <si>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</si>
  <si>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</si>
  <si>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</si>
  <si>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</si>
  <si>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</si>
  <si>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</si>
  <si>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</si>
  <si>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</si>
  <si>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</si>
  <si>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</si>
  <si>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</si>
  <si>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</si>
  <si>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</si>
  <si>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</si>
  <si>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</si>
  <si>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</si>
  <si>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</si>
  <si>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</si>
  <si>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</si>
  <si>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</si>
  <si>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</si>
  <si>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</si>
  <si>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</si>
  <si>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</si>
  <si>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</si>
  <si>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</si>
  <si>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</si>
  <si>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</si>
  <si>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</si>
  <si>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</si>
  <si>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</si>
  <si>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</si>
  <si>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</si>
  <si>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</si>
  <si>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</si>
  <si>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</si>
  <si>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</si>
  <si>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</si>
  <si>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</si>
  <si>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</si>
  <si>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</si>
  <si>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</si>
  <si>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</si>
  <si>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</si>
  <si>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</si>
  <si>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</si>
  <si>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</si>
  <si>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</si>
  <si>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</si>
  <si>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</si>
  <si>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</si>
  <si>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</si>
  <si>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</si>
  <si>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</si>
  <si>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</si>
  <si>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</si>
  <si>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</si>
  <si>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</si>
  <si>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</si>
  <si>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</si>
  <si>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</si>
  <si>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</si>
  <si>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</si>
  <si>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</si>
  <si>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</si>
  <si>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</si>
  <si>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</si>
  <si>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</si>
  <si>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</si>
  <si>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</si>
  <si>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</si>
  <si>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</si>
  <si>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</si>
  <si>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</si>
  <si>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</si>
  <si>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</si>
  <si>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</si>
  <si>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</si>
  <si>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</si>
  <si>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</si>
  <si>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</si>
  <si>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</si>
  <si>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</si>
  <si>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</si>
  <si>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</si>
  <si>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</si>
  <si>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</si>
  <si>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</si>
  <si>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</si>
  <si>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</si>
  <si>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</si>
  <si>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</si>
  <si>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</si>
  <si>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</si>
  <si>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</si>
  <si>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</si>
  <si>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</si>
  <si>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</si>
  <si>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</si>
  <si>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</si>
  <si>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</si>
  <si>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</si>
  <si>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</si>
  <si>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</si>
  <si>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</si>
  <si>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</si>
  <si>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</si>
  <si>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</si>
  <si>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</si>
  <si>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</si>
  <si>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</si>
  <si>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</si>
  <si>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</si>
  <si>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</si>
  <si>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</si>
  <si>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</si>
  <si>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</si>
  <si>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</si>
  <si>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</si>
  <si>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</si>
  <si>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</si>
  <si>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</si>
  <si>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</si>
  <si>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</si>
  <si>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</si>
  <si>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</si>
  <si>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</si>
  <si>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</si>
  <si>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</si>
  <si>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</si>
  <si>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</si>
  <si>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</si>
  <si>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</si>
  <si>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</si>
  <si>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</si>
  <si>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</si>
  <si>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</si>
  <si>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</si>
  <si>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</si>
  <si>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</si>
  <si>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</si>
  <si>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</si>
  <si>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</si>
  <si>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</si>
  <si>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</si>
  <si>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</si>
  <si>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</si>
  <si>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</si>
  <si>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</si>
  <si>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</si>
  <si>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</si>
  <si>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</si>
  <si>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</si>
  <si>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</si>
  <si>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</si>
  <si>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</si>
  <si>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</si>
  <si>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</si>
  <si>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</si>
  <si>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</si>
  <si>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</si>
  <si>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</si>
  <si>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</si>
  <si>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</si>
  <si>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</si>
  <si>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</si>
  <si>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</si>
  <si>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</si>
  <si>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</si>
  <si>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</si>
  <si>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</si>
  <si>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</si>
  <si>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</si>
  <si>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</si>
  <si>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</si>
  <si>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</si>
  <si>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</si>
  <si>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</si>
  <si>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</si>
  <si>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</si>
  <si>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</si>
  <si>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</si>
  <si>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</si>
  <si>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</si>
  <si>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</si>
  <si>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</si>
  <si>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</si>
  <si>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</si>
  <si>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</si>
  <si>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</si>
  <si>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</si>
  <si>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</si>
  <si>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</si>
  <si>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</si>
  <si>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</si>
  <si>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</si>
  <si>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</si>
  <si>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</si>
  <si>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</si>
  <si>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</si>
  <si>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</si>
  <si>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</si>
  <si>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</si>
  <si>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</si>
  <si>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</si>
  <si>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</si>
  <si>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</si>
  <si>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</si>
  <si>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</si>
  <si>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</si>
  <si>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</si>
  <si>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</si>
  <si>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</si>
  <si>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</si>
  <si>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</si>
  <si>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</si>
  <si>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</si>
  <si>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</si>
  <si>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</si>
  <si>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</si>
  <si>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</si>
  <si>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</si>
  <si>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</si>
  <si>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</si>
  <si>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</si>
  <si>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</si>
  <si>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</si>
  <si>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</si>
  <si>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</si>
  <si>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</si>
  <si>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</si>
  <si>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</si>
  <si>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</si>
  <si>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</si>
  <si>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</si>
  <si>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</si>
  <si>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</si>
  <si>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</si>
  <si>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</si>
  <si>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</si>
  <si>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</si>
  <si>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</si>
  <si>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</si>
  <si>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</si>
  <si>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</si>
  <si>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</si>
  <si>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</si>
  <si>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</si>
  <si>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</si>
  <si>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</si>
  <si>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</si>
  <si>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</si>
  <si>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</si>
  <si>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</si>
  <si>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</si>
  <si>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</si>
  <si>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</si>
  <si>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</si>
  <si>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</si>
  <si>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</si>
  <si>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</si>
  <si>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</si>
  <si>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</si>
  <si>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</si>
  <si>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</si>
  <si>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</si>
  <si>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</si>
  <si>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</si>
  <si>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</si>
  <si>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</si>
  <si>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</si>
  <si>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</si>
  <si>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</si>
  <si>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</si>
  <si>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</si>
  <si>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</si>
  <si>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</si>
  <si>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</si>
  <si>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</si>
  <si>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</si>
  <si>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</si>
  <si>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</si>
  <si>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</si>
  <si>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</si>
  <si>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</si>
  <si>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</si>
  <si>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</si>
  <si>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</si>
  <si>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</si>
  <si>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</si>
  <si>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</si>
  <si>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</si>
  <si>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</si>
  <si>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</si>
  <si>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</si>
  <si>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</si>
  <si>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</si>
  <si>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</si>
  <si>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</si>
  <si>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</si>
  <si>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</si>
  <si>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</si>
  <si>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</si>
  <si>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</si>
  <si>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</si>
  <si>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</si>
  <si>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</si>
  <si>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</si>
  <si>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</si>
  <si>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</si>
  <si>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</si>
  <si>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</si>
  <si>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</si>
  <si>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</si>
  <si>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</si>
  <si>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</si>
  <si>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</si>
  <si>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</si>
  <si>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</si>
  <si>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</si>
  <si>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</si>
  <si>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</si>
  <si>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</si>
  <si>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</si>
  <si>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</si>
  <si>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</si>
  <si>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</si>
  <si>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</si>
  <si>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</si>
  <si>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</si>
  <si>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</si>
  <si>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</si>
  <si>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</si>
  <si>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</si>
  <si>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</si>
  <si>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</si>
  <si>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</si>
  <si>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</si>
  <si>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</si>
  <si>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</si>
  <si>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</si>
  <si>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</si>
  <si>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</si>
  <si>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</si>
  <si>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</si>
  <si>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</si>
  <si>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</si>
  <si>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</si>
  <si>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</si>
  <si>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</si>
  <si>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</si>
  <si>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</si>
  <si>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</si>
  <si>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</si>
  <si>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</si>
  <si>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</si>
  <si>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</si>
  <si>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</si>
  <si>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</si>
  <si>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</si>
  <si>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</si>
  <si>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</si>
  <si>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</si>
  <si>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</si>
  <si>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</si>
  <si>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</si>
  <si>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</si>
  <si>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</si>
  <si>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</si>
  <si>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</si>
  <si>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</si>
  <si>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</si>
  <si>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</si>
  <si>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</si>
  <si>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</si>
  <si>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</si>
  <si>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</si>
  <si>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</si>
  <si>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</si>
  <si>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</si>
  <si>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</si>
  <si>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</si>
  <si>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</si>
  <si>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</si>
  <si>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</si>
  <si>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</si>
  <si>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</si>
  <si>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</si>
  <si>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</si>
  <si>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</si>
  <si>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</si>
  <si>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</si>
  <si>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</si>
  <si>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</si>
  <si>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</si>
  <si>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</si>
  <si>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</si>
  <si>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</si>
  <si>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</si>
  <si>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</si>
  <si>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</si>
  <si>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</si>
  <si>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</si>
  <si>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</si>
  <si>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</si>
  <si>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</si>
  <si>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</si>
  <si>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</si>
  <si>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</si>
  <si>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</si>
  <si>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</si>
  <si>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</si>
  <si>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</si>
  <si>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</si>
  <si>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</si>
  <si>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</si>
  <si>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</si>
  <si>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</si>
  <si>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</si>
  <si>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</si>
  <si>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</si>
  <si>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</si>
  <si>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</si>
  <si>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</si>
  <si>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</si>
  <si>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</si>
  <si>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</si>
  <si>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</si>
  <si>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</si>
  <si>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</si>
  <si>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</si>
  <si>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</si>
  <si>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</si>
  <si>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</si>
  <si>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</si>
  <si>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</si>
  <si>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</si>
  <si>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</si>
  <si>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</si>
  <si>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</si>
  <si>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</si>
  <si>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</si>
  <si>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</si>
  <si>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</si>
  <si>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</si>
  <si>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</si>
  <si>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</si>
  <si>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</si>
  <si>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</si>
  <si>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</si>
  <si>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</si>
  <si>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</si>
  <si>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</si>
  <si>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</si>
  <si>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</si>
  <si>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</si>
  <si>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</si>
  <si>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</si>
  <si>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</si>
  <si>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</si>
  <si>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</si>
  <si>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</si>
  <si>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</si>
  <si>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</si>
  <si>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</si>
  <si>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</si>
  <si>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</si>
  <si>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</si>
  <si>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</si>
  <si>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</si>
  <si>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</si>
  <si>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</si>
  <si>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</si>
  <si>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</si>
  <si>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</si>
  <si>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</si>
  <si>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</si>
  <si>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</si>
  <si>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</si>
  <si>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</si>
  <si>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</si>
  <si>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</si>
  <si>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</si>
  <si>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</si>
  <si>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</si>
  <si>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</si>
  <si>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</si>
  <si>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</si>
  <si>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</si>
  <si>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</si>
  <si>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</si>
  <si>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</si>
  <si>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</si>
  <si>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</si>
  <si>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</si>
  <si>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</si>
  <si>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</si>
  <si>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</si>
  <si>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</si>
  <si>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</si>
  <si>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</si>
  <si>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</si>
  <si>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</si>
  <si>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</si>
  <si>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</si>
  <si>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</si>
  <si>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</si>
  <si>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</si>
  <si>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</si>
  <si>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</si>
  <si>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</si>
  <si>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</si>
  <si>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</si>
  <si>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</si>
  <si>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</si>
  <si>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</si>
  <si>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</si>
  <si>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</si>
  <si>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</si>
  <si>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</si>
  <si>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</si>
  <si>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</si>
  <si>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</si>
  <si>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</si>
  <si>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</si>
  <si>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</si>
  <si>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</si>
  <si>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</si>
  <si>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</si>
  <si>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</si>
  <si>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</si>
  <si>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</si>
  <si>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</si>
  <si>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</si>
  <si>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</si>
  <si>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</si>
  <si>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</si>
  <si>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</si>
  <si>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</si>
  <si>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</si>
  <si>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</si>
  <si>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</si>
  <si>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</si>
  <si>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</si>
  <si>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</si>
  <si>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</si>
  <si>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</si>
  <si>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</si>
  <si>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</si>
  <si>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</si>
  <si>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</si>
  <si>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</si>
  <si>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</si>
  <si>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</si>
  <si>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</si>
  <si>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</si>
  <si>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</si>
  <si>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</si>
  <si>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</si>
  <si>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</si>
  <si>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</si>
  <si>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</si>
  <si>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</si>
  <si>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</si>
  <si>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</si>
  <si>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</si>
  <si>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</si>
  <si>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</si>
  <si>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</si>
  <si>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</si>
  <si>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</si>
  <si>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</si>
  <si>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</si>
  <si>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</si>
  <si>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</si>
  <si>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</si>
  <si>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</si>
  <si>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</si>
  <si>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</si>
  <si>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</si>
  <si>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</si>
  <si>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</si>
  <si>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</si>
  <si>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</si>
  <si>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</si>
  <si>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</si>
  <si>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</si>
  <si>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</si>
  <si>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</si>
  <si>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</si>
  <si>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</si>
  <si>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</si>
  <si>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</si>
  <si>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</si>
  <si>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</si>
  <si>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</si>
  <si>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</si>
  <si>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</si>
  <si>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</si>
  <si>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</si>
  <si>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</si>
  <si>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</si>
  <si>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</si>
  <si>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</si>
  <si>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</si>
  <si>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</si>
  <si>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</si>
  <si>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</si>
  <si>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</si>
  <si>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</si>
  <si>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</si>
  <si>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</si>
  <si>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</si>
  <si>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</si>
  <si>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</si>
  <si>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</si>
  <si>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</si>
  <si>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</si>
  <si>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</si>
  <si>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</si>
  <si>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</si>
  <si>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</si>
  <si>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</si>
  <si>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</si>
  <si>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</si>
  <si>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</si>
  <si>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</si>
  <si>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</si>
  <si>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</si>
  <si>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</si>
  <si>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</si>
  <si>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</si>
  <si>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</si>
  <si>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</si>
  <si>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</si>
  <si>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</si>
  <si>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</si>
  <si>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</si>
  <si>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</si>
  <si>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</si>
  <si>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</si>
  <si>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</si>
  <si>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</si>
  <si>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</si>
  <si>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</si>
  <si>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</si>
  <si>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</si>
  <si>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</si>
  <si>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</si>
  <si>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</si>
  <si>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</si>
  <si>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</si>
  <si>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</si>
  <si>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</si>
  <si>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</si>
  <si>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</si>
  <si>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</si>
  <si>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</si>
  <si>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</si>
  <si>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</si>
  <si>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</si>
  <si>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</si>
  <si>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</si>
  <si>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</si>
  <si>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</si>
  <si>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</si>
  <si>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</si>
  <si>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</si>
  <si>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</si>
  <si>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</si>
  <si>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</si>
  <si>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</si>
  <si>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</si>
  <si>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</si>
  <si>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</si>
  <si>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</si>
  <si>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</si>
  <si>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</si>
  <si>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</si>
  <si>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</si>
  <si>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</si>
  <si>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</si>
  <si>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</si>
  <si>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</si>
  <si>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</si>
  <si>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</si>
  <si>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</si>
  <si>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</si>
  <si>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</si>
  <si>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</si>
  <si>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</si>
  <si>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</si>
  <si>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</si>
  <si>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</si>
  <si>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</si>
  <si>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</si>
  <si>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</si>
  <si>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</si>
  <si>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</si>
  <si>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</si>
  <si>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</si>
  <si>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</si>
  <si>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</si>
  <si>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</si>
  <si>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</si>
  <si>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</si>
  <si>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</si>
  <si>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</si>
  <si>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</si>
  <si>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</si>
  <si>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</si>
  <si>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</si>
  <si>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</si>
  <si>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</si>
  <si>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</si>
  <si>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</si>
  <si>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</si>
  <si>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</si>
  <si>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</si>
  <si>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</si>
  <si>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</si>
  <si>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</si>
  <si>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</si>
  <si>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</si>
  <si>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</si>
  <si>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</si>
  <si>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</si>
  <si>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</si>
  <si>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</si>
  <si>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</si>
  <si>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</si>
  <si>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</si>
  <si>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</si>
  <si>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</si>
  <si>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</si>
  <si>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</si>
  <si>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</si>
  <si>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</si>
  <si>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</si>
  <si>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</si>
  <si>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</si>
  <si>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</si>
  <si>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</si>
  <si>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</si>
  <si>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</si>
  <si>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</si>
  <si>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</si>
  <si>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</si>
  <si>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</si>
  <si>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</si>
  <si>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</si>
  <si>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</si>
  <si>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</si>
  <si>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</si>
  <si>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</si>
  <si>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</si>
  <si>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</si>
  <si>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</si>
  <si>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</si>
  <si>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</si>
  <si>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</si>
  <si>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</si>
  <si>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</si>
  <si>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</si>
  <si>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</si>
  <si>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</si>
  <si>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</si>
  <si>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</si>
  <si>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</si>
  <si>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</si>
  <si>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</si>
  <si>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</si>
  <si>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</si>
  <si>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</si>
  <si>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</si>
  <si>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</si>
  <si>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</si>
  <si>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</si>
  <si>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</si>
  <si>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</si>
  <si>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</si>
  <si>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</si>
  <si>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</si>
  <si>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</si>
  <si>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</si>
  <si>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</si>
  <si>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</si>
  <si>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</si>
  <si>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</si>
  <si>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</si>
  <si>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</si>
  <si>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</si>
  <si>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</si>
  <si>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</si>
  <si>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</si>
  <si>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</si>
  <si>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</si>
  <si>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</si>
  <si>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</si>
  <si>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</si>
  <si>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</si>
  <si>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</si>
  <si>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</si>
  <si>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</si>
  <si>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</si>
  <si>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</si>
  <si>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</si>
  <si>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</si>
  <si>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</si>
  <si>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</si>
  <si>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</si>
  <si>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</si>
  <si>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</si>
  <si>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</si>
  <si>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</si>
  <si>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</si>
  <si>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</si>
  <si>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</si>
  <si>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</si>
  <si>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</si>
  <si>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</si>
  <si>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</si>
  <si>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</si>
  <si>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</si>
  <si>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</si>
  <si>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</si>
  <si>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</si>
  <si>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</si>
  <si>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</si>
  <si>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</si>
  <si>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</si>
  <si>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</si>
  <si>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</si>
  <si>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</si>
  <si>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</si>
  <si>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</si>
  <si>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</si>
  <si>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</si>
  <si>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</si>
  <si>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</si>
  <si>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</si>
  <si>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</si>
  <si>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</si>
  <si>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</si>
  <si>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</si>
  <si>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</si>
  <si>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</si>
  <si>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</si>
  <si>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</si>
  <si>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</si>
  <si>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</si>
  <si>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</si>
  <si>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</si>
  <si>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</si>
  <si>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</si>
  <si>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</si>
  <si>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</si>
  <si>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</si>
  <si>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</si>
  <si>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</si>
  <si>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</si>
  <si>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</si>
  <si>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</si>
  <si>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</si>
  <si>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</si>
  <si>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</si>
  <si>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</si>
  <si>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</si>
  <si>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</si>
  <si>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</si>
  <si>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</si>
  <si>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</si>
  <si>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</si>
  <si>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</si>
  <si>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</si>
  <si>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</si>
  <si>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</si>
  <si>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</si>
  <si>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</si>
  <si>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</si>
  <si>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</si>
  <si>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</si>
  <si>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</si>
  <si>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</si>
  <si>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</si>
  <si>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</si>
  <si>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</si>
  <si>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</si>
  <si>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</si>
  <si>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</si>
  <si>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</si>
  <si>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</si>
  <si>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</si>
  <si>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</si>
  <si>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</si>
  <si>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</si>
  <si>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</si>
  <si>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</si>
  <si>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</si>
  <si>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</si>
  <si>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</si>
  <si>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</si>
  <si>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</si>
  <si>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</si>
  <si>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</si>
  <si>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</si>
  <si>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</si>
  <si>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</si>
  <si>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</si>
  <si>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</si>
  <si>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</si>
  <si>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</si>
  <si>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</si>
  <si>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</si>
  <si>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</si>
  <si>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</si>
  <si>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</si>
  <si>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</si>
  <si>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</si>
  <si>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</si>
  <si>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</si>
  <si>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</si>
  <si>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</si>
  <si>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</si>
  <si>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</si>
  <si>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</si>
  <si>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</si>
  <si>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</si>
  <si>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</si>
  <si>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</si>
  <si>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</si>
  <si>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</si>
  <si>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</si>
  <si>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</si>
  <si>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</si>
  <si>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</si>
  <si>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</si>
  <si>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</si>
  <si>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</si>
  <si>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</si>
  <si>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</si>
  <si>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</si>
  <si>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</si>
  <si>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</si>
  <si>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</si>
  <si>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</si>
  <si>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</si>
  <si>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</si>
  <si>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</si>
  <si>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</si>
  <si>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</si>
  <si>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</si>
  <si>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</si>
  <si>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</si>
  <si>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</si>
  <si>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</si>
  <si>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</si>
  <si>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</si>
  <si>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</si>
  <si>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</si>
  <si>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</si>
  <si>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</si>
  <si>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</si>
  <si>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</si>
  <si>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</si>
  <si>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</si>
  <si>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</si>
  <si>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</si>
  <si>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</si>
  <si>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</si>
  <si>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</si>
  <si>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</si>
  <si>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</si>
  <si>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</si>
  <si>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</si>
  <si>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</si>
  <si>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</si>
  <si>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</si>
  <si>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</si>
  <si>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</si>
  <si>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</si>
  <si>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</si>
  <si>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</si>
  <si>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</si>
  <si>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</si>
  <si>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</si>
  <si>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</si>
  <si>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</si>
  <si>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</si>
  <si>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</si>
  <si>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</si>
  <si>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</si>
  <si>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</si>
  <si>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</si>
  <si>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</si>
  <si>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</si>
  <si>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</si>
  <si>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</si>
  <si>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</si>
  <si>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</si>
  <si>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</si>
  <si>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</si>
  <si>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</si>
  <si>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</si>
  <si>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</si>
  <si>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</si>
  <si>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</si>
  <si>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</si>
  <si>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</si>
  <si>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</si>
  <si>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</si>
  <si>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</si>
  <si>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</si>
  <si>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</si>
  <si>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</si>
  <si>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</si>
  <si>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</si>
  <si>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</si>
  <si>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</si>
  <si>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</si>
  <si>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</si>
  <si>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</si>
  <si>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</si>
  <si>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</si>
  <si>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</si>
  <si>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</si>
  <si>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</si>
  <si>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</si>
  <si>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</si>
  <si>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</si>
  <si>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</si>
  <si>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</si>
  <si>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</si>
  <si>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</si>
  <si>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</si>
  <si>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</si>
  <si>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</si>
  <si>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</si>
  <si>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</si>
  <si>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</si>
  <si>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</si>
  <si>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</si>
  <si>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</si>
  <si>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</si>
  <si>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</si>
  <si>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</si>
  <si>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</si>
  <si>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</si>
  <si>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</si>
  <si>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</si>
  <si>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</si>
  <si>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</si>
  <si>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</si>
  <si>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</si>
  <si>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</si>
  <si>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</si>
  <si>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</si>
  <si>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</si>
  <si>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</si>
  <si>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</si>
  <si>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</si>
  <si>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</si>
  <si>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</si>
  <si>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</si>
  <si>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</si>
  <si>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</si>
  <si>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</si>
  <si>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</si>
  <si>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</si>
  <si>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</si>
  <si>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</si>
  <si>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</si>
  <si>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</si>
  <si>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</si>
  <si>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</si>
  <si>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</si>
  <si>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</si>
  <si>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</si>
  <si>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</si>
  <si>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</si>
  <si>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</si>
  <si>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</si>
  <si>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</si>
  <si>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</si>
  <si>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</si>
  <si>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</si>
  <si>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</si>
  <si>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</si>
  <si>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</si>
  <si>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</si>
  <si>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</si>
  <si>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</si>
  <si>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</si>
  <si>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</si>
  <si>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</si>
  <si>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</si>
  <si>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</si>
  <si>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</si>
  <si>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</si>
  <si>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</si>
  <si>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</si>
  <si>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</si>
  <si>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</si>
  <si>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</si>
  <si>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</si>
  <si>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</si>
  <si>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</si>
  <si>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</si>
  <si>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</si>
  <si>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</si>
  <si>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</si>
  <si>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</si>
  <si>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</si>
  <si>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</si>
  <si>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</si>
  <si>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</si>
  <si>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</si>
  <si>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</si>
  <si>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</si>
  <si>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</si>
  <si>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</si>
  <si>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</si>
  <si>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</si>
  <si>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</si>
  <si>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</si>
  <si>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</si>
  <si>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</si>
  <si>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</si>
  <si>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</si>
  <si>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</si>
  <si>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</si>
  <si>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</si>
  <si>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</si>
  <si>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</si>
  <si>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</si>
  <si>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</si>
  <si>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</si>
  <si>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</si>
  <si>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</si>
  <si>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</si>
  <si>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</si>
  <si>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</si>
  <si>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</si>
  <si>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</si>
  <si>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</si>
  <si>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</si>
  <si>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</si>
  <si>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</si>
  <si>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</si>
  <si>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</si>
  <si>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</si>
  <si>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</si>
  <si>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</si>
  <si>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</si>
  <si>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</si>
  <si>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</si>
  <si>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</si>
  <si>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</si>
  <si>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</si>
  <si>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</si>
  <si>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</si>
  <si>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</si>
  <si>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</si>
  <si>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</si>
  <si>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</si>
  <si>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</si>
  <si>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</si>
  <si>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</si>
  <si>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</si>
  <si>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</si>
  <si>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</si>
  <si>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</si>
  <si>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</si>
  <si>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</si>
  <si>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</si>
  <si>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</si>
  <si>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</si>
  <si>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</si>
  <si>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</si>
  <si>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</si>
  <si>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</si>
  <si>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</si>
  <si>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</si>
  <si>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</si>
  <si>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</si>
  <si>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</si>
  <si>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</si>
  <si>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</si>
  <si>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</si>
  <si>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</si>
  <si>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</si>
  <si>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</si>
  <si>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</si>
  <si>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</si>
  <si>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</si>
  <si>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</si>
  <si>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</si>
  <si>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</si>
  <si>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</si>
  <si>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</si>
  <si>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</si>
  <si>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</si>
  <si>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</si>
  <si>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</si>
  <si>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</si>
  <si>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</si>
  <si>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</si>
  <si>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</si>
  <si>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</si>
  <si>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</si>
  <si>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</si>
  <si>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</si>
  <si>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</si>
  <si>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</si>
  <si>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</si>
  <si>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</si>
  <si>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</si>
  <si>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</si>
  <si>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</si>
  <si>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</si>
  <si>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</si>
  <si>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</si>
  <si>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</si>
  <si>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</si>
  <si>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</si>
  <si>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</si>
  <si>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</si>
  <si>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</si>
  <si>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</si>
  <si>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</si>
  <si>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</si>
  <si>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</si>
  <si>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</si>
  <si>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</si>
  <si>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</si>
  <si>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</si>
  <si>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</si>
  <si>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</si>
  <si>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</si>
  <si>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</si>
  <si>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</si>
  <si>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</si>
  <si>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</si>
  <si>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</si>
  <si>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</si>
  <si>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</si>
  <si>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</si>
  <si>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</si>
  <si>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</si>
  <si>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</si>
  <si>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</si>
  <si>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</si>
  <si>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</si>
  <si>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</si>
  <si>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</si>
  <si>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</si>
  <si>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</si>
  <si>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</si>
  <si>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</si>
  <si>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</si>
  <si>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</si>
  <si>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</si>
  <si>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</si>
  <si>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</si>
  <si>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</si>
  <si>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</si>
  <si>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</si>
  <si>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</si>
  <si>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</si>
  <si>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</si>
  <si>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</si>
  <si>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</si>
  <si>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</si>
  <si>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</si>
  <si>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</si>
  <si>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</si>
  <si>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</si>
  <si>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</si>
  <si>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</si>
  <si>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</si>
  <si>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</si>
  <si>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</si>
  <si>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</si>
  <si>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</si>
  <si>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</si>
  <si>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</si>
  <si>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</si>
  <si>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</si>
  <si>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</si>
  <si>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</si>
  <si>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</si>
  <si>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</si>
  <si>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</si>
  <si>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</si>
  <si>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</si>
  <si>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</si>
  <si>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</si>
  <si>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</si>
  <si>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</si>
  <si>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</si>
  <si>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</si>
  <si>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</si>
  <si>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</si>
  <si>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</si>
  <si>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</si>
  <si>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</si>
  <si>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</si>
  <si>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</si>
  <si>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</si>
  <si>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</si>
  <si>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</si>
  <si>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</si>
  <si>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</si>
  <si>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</si>
  <si>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</si>
  <si>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</si>
  <si>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</si>
  <si>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</si>
  <si>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</si>
  <si>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</si>
  <si>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</si>
  <si>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</si>
  <si>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</si>
  <si>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</si>
  <si>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</si>
  <si>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</si>
  <si>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</si>
  <si>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</si>
  <si>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</si>
  <si>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</si>
  <si>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</si>
  <si>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</si>
  <si>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</si>
  <si>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</si>
  <si>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</si>
  <si>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</si>
  <si>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</si>
  <si>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</si>
  <si>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</si>
  <si>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</si>
  <si>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</si>
  <si>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</si>
  <si>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</si>
  <si>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</si>
  <si>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</si>
  <si>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</si>
  <si>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</si>
  <si>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</si>
  <si>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</si>
  <si>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</si>
  <si>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</si>
  <si>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</si>
  <si>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</si>
  <si>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</si>
  <si>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</si>
  <si>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</si>
  <si>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</si>
  <si>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</si>
  <si>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</si>
  <si>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</si>
  <si>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</si>
  <si>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</si>
  <si>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</si>
  <si>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</si>
  <si>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</si>
  <si>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</si>
  <si>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</si>
  <si>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</si>
  <si>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</si>
  <si>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</si>
  <si>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</si>
  <si>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</si>
  <si>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</si>
  <si>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</si>
  <si>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</si>
  <si>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</si>
  <si>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</si>
  <si>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</si>
  <si>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</si>
  <si>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</si>
  <si>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</si>
  <si>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</si>
  <si>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</si>
  <si>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</si>
  <si>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</si>
  <si>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</si>
  <si>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</si>
  <si>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</si>
  <si>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</si>
  <si>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</si>
  <si>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</si>
  <si>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</si>
  <si>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</si>
  <si>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</si>
  <si>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</si>
  <si>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</si>
  <si>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</si>
  <si>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</si>
  <si>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</si>
  <si>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</si>
  <si>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</si>
  <si>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</si>
  <si>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</si>
  <si>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</si>
  <si>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</si>
  <si>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</si>
  <si>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</si>
  <si>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</si>
  <si>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</si>
  <si>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</si>
  <si>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</si>
  <si>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</si>
  <si>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</si>
  <si>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</si>
  <si>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</si>
  <si>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</si>
  <si>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</si>
  <si>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</si>
  <si>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</si>
  <si>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</si>
  <si>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</si>
  <si>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</si>
  <si>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</si>
  <si>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</si>
  <si>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</si>
  <si>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</si>
  <si>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</si>
  <si>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</si>
  <si>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</si>
  <si>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</si>
  <si>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</si>
  <si>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</si>
  <si>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</si>
  <si>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</si>
  <si>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</si>
  <si>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</si>
  <si>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</si>
  <si>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</si>
  <si>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</si>
  <si>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</si>
  <si>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</si>
  <si>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</si>
  <si>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</si>
  <si>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</si>
  <si>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</si>
  <si>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</si>
  <si>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</si>
  <si>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</si>
  <si>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</si>
  <si>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</si>
  <si>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</si>
  <si>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</si>
  <si>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</si>
  <si>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</si>
  <si>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</si>
  <si>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</si>
  <si>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</si>
  <si>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</si>
  <si>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</si>
  <si>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</si>
  <si>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</si>
  <si>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</si>
  <si>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</si>
  <si>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</si>
  <si>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</si>
  <si>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</si>
  <si>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</si>
  <si>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</si>
  <si>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</si>
  <si>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</si>
  <si>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</si>
  <si>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</si>
  <si>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</si>
  <si>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</si>
  <si>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</si>
  <si>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</si>
  <si>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</si>
  <si>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</si>
  <si>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</si>
  <si>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</si>
  <si>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</si>
  <si>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</si>
  <si>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</si>
  <si>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</si>
  <si>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</si>
  <si>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</si>
  <si>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</si>
  <si>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</si>
  <si>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</si>
  <si>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</si>
  <si>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</si>
  <si>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</si>
  <si>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</si>
  <si>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</si>
  <si>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</si>
  <si>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</si>
  <si>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</si>
  <si>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</si>
  <si>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</si>
  <si>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</si>
  <si>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</si>
  <si>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</si>
  <si>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</si>
  <si>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</si>
  <si>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</si>
  <si>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</si>
  <si>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</si>
  <si>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</si>
  <si>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</si>
  <si>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</si>
  <si>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</si>
  <si>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</si>
  <si>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</si>
  <si>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</si>
  <si>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</si>
  <si>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</si>
  <si>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</si>
  <si>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</si>
  <si>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</si>
  <si>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</si>
  <si>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</si>
  <si>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</si>
  <si>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</si>
  <si>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</si>
  <si>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</si>
  <si>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</si>
  <si>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</si>
  <si>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</si>
  <si>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</si>
  <si>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</si>
  <si>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</si>
  <si>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</si>
  <si>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</si>
  <si>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</si>
  <si>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</si>
  <si>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</si>
  <si>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</si>
  <si>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</si>
  <si>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</si>
  <si>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</si>
  <si>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</si>
  <si>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</si>
  <si>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</si>
  <si>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</si>
  <si>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</si>
  <si>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</si>
  <si>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</si>
  <si>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</si>
  <si>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</si>
  <si>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</si>
  <si>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</si>
  <si>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</si>
  <si>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</si>
  <si>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</si>
  <si>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</si>
  <si>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</si>
  <si>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</si>
  <si>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</si>
  <si>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</si>
  <si>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</si>
  <si>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</si>
  <si>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</si>
  <si>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</si>
  <si>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</si>
  <si>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</si>
  <si>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</si>
  <si>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</si>
  <si>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</si>
  <si>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</si>
  <si>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</si>
  <si>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</si>
  <si>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</si>
  <si>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</si>
  <si>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</si>
  <si>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</si>
  <si>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</si>
  <si>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</si>
  <si>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</si>
  <si>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</si>
  <si>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</si>
  <si>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</si>
  <si>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</si>
  <si>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</si>
  <si>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</si>
  <si>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</si>
  <si>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</si>
  <si>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</si>
  <si>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</si>
  <si>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</si>
  <si>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</si>
  <si>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</si>
  <si>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</si>
  <si>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</si>
  <si>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</si>
  <si>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</si>
  <si>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</si>
  <si>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</si>
  <si>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</si>
  <si>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</si>
  <si>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</si>
  <si>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</si>
  <si>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</si>
  <si>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</si>
  <si>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</si>
  <si>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</si>
  <si>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</si>
  <si>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</si>
  <si>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</si>
  <si>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</si>
  <si>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</si>
  <si>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</si>
  <si>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</si>
  <si>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</si>
  <si>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</si>
  <si>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</si>
  <si>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</si>
  <si>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</si>
  <si>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</si>
  <si>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</si>
  <si>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</si>
  <si>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</si>
  <si>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</si>
  <si>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</si>
  <si>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</si>
  <si>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</si>
  <si>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</si>
  <si>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</si>
  <si>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</si>
  <si>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</si>
  <si>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</si>
  <si>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</si>
  <si>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</si>
  <si>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</si>
  <si>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</si>
  <si>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</si>
  <si>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</si>
  <si>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</si>
  <si>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</si>
  <si>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</si>
  <si>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</si>
  <si>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</si>
  <si>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</si>
  <si>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</si>
  <si>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</si>
  <si>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</si>
  <si>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</si>
  <si>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</si>
  <si>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</si>
  <si>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</si>
  <si>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</si>
  <si>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</si>
  <si>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</si>
  <si>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</si>
  <si>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</si>
  <si>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</si>
  <si>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</si>
  <si>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</si>
  <si>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</si>
  <si>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</si>
  <si>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</si>
  <si>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</si>
  <si>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</si>
  <si>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</si>
  <si>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</si>
  <si>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</si>
  <si>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</si>
  <si>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</si>
  <si>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</si>
  <si>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</si>
  <si>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</si>
  <si>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</si>
  <si>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</si>
  <si>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</si>
  <si>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</si>
  <si>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</si>
  <si>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</si>
  <si>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</si>
  <si>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</si>
  <si>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</si>
  <si>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</si>
  <si>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</si>
  <si>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</si>
  <si>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</si>
  <si>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</si>
  <si>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</si>
  <si>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</si>
  <si>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</si>
  <si>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</si>
  <si>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</si>
  <si>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</si>
  <si>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</si>
  <si>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</si>
  <si>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</si>
  <si>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</si>
  <si>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</si>
  <si>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</si>
  <si>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</si>
  <si>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</si>
  <si>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</si>
  <si>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</si>
  <si>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</si>
  <si>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</si>
  <si>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</si>
  <si>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</si>
  <si>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</si>
  <si>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</si>
  <si>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</si>
  <si>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</si>
  <si>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</si>
  <si>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</si>
  <si>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</si>
  <si>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</si>
  <si>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</si>
  <si>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</si>
  <si>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</si>
  <si>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</si>
  <si>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</si>
  <si>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</si>
  <si>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</si>
  <si>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</si>
  <si>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</si>
  <si>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</si>
  <si>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</si>
  <si>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</si>
  <si>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</si>
  <si>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</si>
  <si>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</si>
  <si>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</si>
  <si>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</si>
  <si>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</si>
  <si>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</si>
  <si>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</si>
  <si>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</si>
  <si>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</si>
  <si>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</si>
  <si>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</si>
  <si>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</si>
  <si>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</si>
  <si>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</si>
  <si>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</si>
  <si>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</si>
  <si>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</si>
  <si>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</si>
  <si>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</si>
  <si>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</si>
  <si>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</si>
  <si>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</si>
  <si>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</si>
  <si>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</si>
  <si>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</si>
  <si>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</si>
  <si>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</si>
  <si>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</si>
  <si>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</si>
  <si>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</si>
  <si>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</si>
  <si>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</si>
  <si>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</si>
  <si>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</si>
  <si>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</si>
  <si>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</si>
  <si>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</si>
  <si>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</si>
  <si>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</si>
  <si>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</si>
  <si>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</si>
  <si>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</si>
  <si>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</si>
  <si>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</si>
  <si>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</si>
  <si>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</si>
  <si>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</si>
  <si>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</si>
  <si>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</si>
  <si>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</si>
  <si>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</si>
  <si>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</si>
  <si>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</si>
  <si>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</si>
  <si>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</si>
  <si>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</si>
  <si>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</si>
  <si>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</si>
  <si>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</si>
  <si>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</si>
  <si>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</si>
  <si>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</si>
  <si>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</si>
  <si>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</si>
  <si>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</si>
  <si>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</si>
  <si>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</si>
  <si>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</si>
  <si>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</si>
  <si>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</si>
  <si>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</si>
  <si>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</si>
  <si>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</si>
  <si>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</si>
  <si>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</si>
  <si>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</si>
  <si>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</si>
  <si>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</si>
  <si>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</si>
  <si>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</si>
  <si>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</si>
  <si>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</si>
  <si>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</si>
  <si>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</si>
  <si>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</si>
  <si>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</si>
  <si>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</si>
  <si>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</si>
  <si>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</si>
  <si>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</si>
  <si>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</si>
  <si>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</si>
  <si>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</si>
  <si>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</si>
  <si>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</si>
  <si>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</si>
  <si>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</si>
  <si>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</si>
  <si>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</si>
  <si>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</si>
  <si>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</si>
  <si>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</si>
  <si>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</si>
  <si>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</si>
  <si>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</si>
  <si>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</si>
  <si>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</si>
  <si>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</si>
  <si>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</si>
  <si>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</si>
  <si>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</si>
  <si>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</si>
  <si>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</si>
  <si>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</si>
  <si>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</si>
  <si>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</si>
  <si>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</si>
  <si>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</si>
  <si>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</si>
  <si>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</si>
  <si>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</si>
  <si>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</si>
  <si>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</si>
  <si>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</si>
  <si>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</si>
  <si>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</si>
  <si>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</si>
  <si>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</si>
  <si>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</si>
  <si>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</si>
  <si>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</si>
  <si>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</si>
  <si>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</si>
  <si>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</si>
  <si>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</si>
  <si>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</si>
  <si>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</si>
  <si>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</si>
  <si>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</si>
  <si>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</si>
  <si>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</si>
  <si>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</si>
  <si>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</si>
  <si>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</si>
  <si>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</si>
  <si>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</si>
  <si>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</si>
  <si>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</si>
  <si>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</si>
  <si>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</si>
  <si>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</si>
  <si>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</si>
  <si>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</si>
  <si>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</si>
  <si>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</si>
  <si>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</si>
  <si>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</si>
  <si>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</si>
  <si>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</si>
  <si>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</si>
  <si>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</si>
  <si>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</si>
  <si>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</si>
  <si>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</si>
  <si>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</si>
  <si>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</si>
  <si>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</si>
  <si>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</si>
  <si>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</si>
  <si>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</si>
  <si>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</si>
  <si>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</si>
  <si>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</si>
  <si>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</si>
  <si>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</si>
  <si>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</si>
  <si>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</si>
  <si>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</si>
  <si>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</si>
  <si>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</si>
  <si>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</si>
  <si>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</si>
  <si>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</si>
  <si>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</si>
  <si>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</si>
  <si>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</si>
  <si>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</si>
  <si>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</si>
  <si>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</si>
  <si>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</si>
  <si>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</si>
  <si>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</si>
  <si>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</si>
  <si>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</si>
  <si>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</si>
  <si>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</si>
  <si>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</si>
  <si>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</si>
  <si>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</si>
  <si>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</si>
  <si>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</si>
  <si>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</si>
  <si>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</si>
  <si>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</si>
  <si>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</si>
  <si>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</si>
  <si>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</si>
  <si>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</si>
  <si>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</si>
  <si>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</si>
  <si>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</si>
  <si>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</si>
  <si>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</si>
  <si>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</si>
  <si>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</si>
  <si>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</si>
  <si>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</si>
  <si>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</si>
  <si>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</si>
  <si>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</si>
  <si>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</si>
  <si>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</si>
  <si>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</si>
  <si>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</si>
  <si>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</si>
  <si>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</si>
  <si>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</si>
  <si>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</si>
  <si>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</si>
  <si>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</si>
  <si>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</si>
  <si>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</si>
  <si>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</si>
  <si>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</si>
  <si>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</si>
  <si>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</si>
  <si>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</si>
  <si>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</si>
  <si>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</si>
  <si>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</si>
  <si>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</si>
  <si>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</si>
  <si>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</si>
  <si>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</si>
  <si>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</si>
  <si>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</si>
  <si>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</si>
  <si>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</si>
  <si>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</si>
  <si>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</si>
  <si>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</si>
  <si>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</si>
  <si>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</si>
  <si>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</si>
  <si>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</si>
  <si>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</si>
  <si>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</si>
  <si>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</si>
  <si>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</si>
  <si>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</si>
  <si>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</si>
  <si>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</si>
  <si>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</si>
  <si>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</si>
  <si>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</si>
  <si>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</si>
  <si>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</si>
  <si>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</si>
  <si>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</si>
  <si>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</si>
  <si>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</si>
  <si>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</si>
  <si>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</si>
  <si>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</si>
  <si>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</si>
  <si>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</si>
  <si>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</si>
  <si>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</si>
  <si>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</si>
  <si>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</si>
  <si>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</si>
  <si>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</si>
  <si>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</si>
  <si>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</si>
  <si>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</si>
  <si>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</si>
  <si>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</si>
  <si>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</si>
  <si>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</si>
  <si>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</si>
  <si>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</si>
  <si>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</si>
  <si>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</si>
  <si>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</si>
  <si>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</si>
  <si>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</si>
  <si>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</si>
  <si>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</si>
  <si>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</si>
  <si>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</si>
  <si>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</si>
  <si>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</si>
  <si>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</si>
  <si>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</si>
  <si>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</si>
  <si>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</si>
  <si>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</si>
  <si>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</si>
  <si>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</si>
  <si>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</si>
  <si>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</si>
  <si>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</si>
  <si>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</si>
  <si>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</si>
  <si>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</si>
  <si>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</si>
  <si>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</si>
  <si>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</si>
  <si>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</si>
  <si>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</si>
  <si>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</si>
  <si>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</si>
  <si>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</si>
  <si>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</si>
  <si>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</si>
  <si>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</si>
  <si>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</si>
  <si>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</si>
  <si>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</si>
  <si>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</si>
  <si>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</si>
  <si>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</si>
  <si>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</si>
  <si>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</si>
  <si>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</si>
  <si>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</si>
  <si>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</si>
  <si>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</si>
  <si>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</si>
  <si>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</si>
  <si>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</si>
  <si>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</si>
  <si>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</si>
  <si>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</si>
  <si>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</si>
  <si>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</si>
  <si>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</si>
  <si>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</si>
  <si>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</si>
  <si>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</si>
  <si>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</si>
  <si>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</si>
  <si>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</si>
  <si>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</si>
  <si>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</si>
  <si>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</si>
  <si>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</si>
  <si>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</si>
  <si>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</si>
  <si>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</si>
  <si>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</si>
  <si>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</si>
  <si>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</si>
  <si>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</si>
  <si>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</si>
  <si>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</si>
  <si>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</si>
  <si>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</si>
  <si>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</si>
  <si>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</si>
  <si>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</si>
  <si>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</si>
  <si>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</si>
  <si>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</si>
  <si>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</si>
  <si>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</si>
  <si>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</si>
  <si>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</si>
  <si>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</si>
  <si>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</si>
  <si>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</si>
  <si>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</si>
  <si>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</si>
  <si>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</si>
  <si>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</si>
  <si>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</si>
  <si>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</si>
  <si>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</si>
  <si>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</si>
  <si>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</si>
  <si>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</si>
  <si>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</si>
  <si>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</si>
  <si>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</si>
  <si>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</si>
  <si>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</si>
  <si>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</si>
  <si>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</si>
  <si>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</si>
  <si>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</si>
  <si>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</si>
  <si>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</si>
  <si>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</si>
  <si>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</si>
  <si>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</si>
  <si>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</si>
  <si>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</si>
  <si>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</si>
  <si>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</si>
  <si>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</si>
  <si>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</si>
  <si>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</si>
  <si>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</si>
  <si>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</si>
  <si>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</si>
  <si>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</si>
  <si>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</si>
  <si>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</si>
  <si>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</si>
  <si>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</si>
  <si>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</si>
  <si>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</si>
  <si>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</si>
  <si>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</si>
  <si>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</si>
  <si>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</si>
  <si>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</si>
  <si>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</si>
  <si>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</si>
  <si>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</si>
  <si>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</si>
  <si>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</si>
  <si>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</si>
  <si>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</si>
  <si>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</si>
  <si>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</si>
  <si>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</si>
  <si>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</si>
  <si>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</si>
  <si>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</si>
  <si>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</si>
  <si>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</si>
  <si>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</si>
  <si>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</si>
  <si>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</si>
  <si>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</si>
  <si>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</si>
  <si>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</si>
  <si>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</si>
  <si>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</si>
  <si>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</si>
  <si>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</si>
  <si>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</si>
  <si>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</si>
  <si>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</si>
  <si>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</si>
  <si>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</si>
  <si>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</si>
  <si>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</si>
  <si>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</si>
  <si>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</si>
  <si>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</si>
  <si>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</si>
  <si>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</si>
  <si>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</si>
  <si>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</si>
  <si>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</si>
  <si>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</si>
  <si>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</si>
  <si>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</si>
  <si>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</si>
  <si>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</si>
  <si>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</si>
  <si>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</si>
  <si>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</si>
  <si>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</si>
  <si>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</si>
  <si>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</si>
  <si>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</si>
  <si>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</si>
  <si>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</si>
  <si>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</si>
  <si>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</si>
  <si>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</si>
  <si>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</si>
  <si>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</si>
  <si>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</si>
  <si>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</si>
  <si>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</si>
  <si>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</si>
  <si>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</si>
  <si>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</si>
  <si>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</si>
  <si>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</si>
  <si>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</si>
  <si>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</si>
  <si>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</si>
  <si>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</si>
  <si>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</si>
  <si>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</si>
  <si>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</si>
  <si>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</si>
  <si>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</si>
  <si>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</si>
  <si>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</si>
  <si>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</si>
  <si>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</si>
  <si>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</si>
  <si>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</si>
  <si>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</si>
  <si>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</si>
  <si>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</si>
  <si>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</si>
  <si>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</si>
  <si>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</si>
  <si>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</si>
  <si>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</si>
  <si>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</si>
  <si>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</si>
  <si>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</si>
  <si>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</si>
  <si>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</si>
  <si>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</si>
  <si>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</si>
  <si>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</si>
  <si>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</si>
  <si>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</si>
  <si>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</si>
  <si>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</si>
  <si>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</si>
  <si>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</si>
  <si>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</si>
  <si>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</si>
  <si>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</si>
  <si>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</si>
  <si>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</si>
  <si>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</si>
  <si>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</si>
  <si>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</si>
  <si>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</si>
  <si>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</si>
  <si>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</si>
  <si>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</si>
  <si>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</si>
  <si>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</si>
  <si>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</si>
  <si>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</si>
  <si>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</si>
  <si>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</si>
  <si>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</si>
  <si>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</si>
  <si>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</si>
  <si>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</si>
  <si>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</si>
  <si>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</si>
  <si>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</si>
  <si>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</si>
  <si>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</si>
  <si>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</si>
  <si>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</si>
  <si>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</si>
  <si>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</si>
  <si>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</si>
  <si>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</si>
  <si>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</si>
  <si>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</si>
  <si>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</si>
  <si>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</si>
  <si>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</si>
  <si>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</si>
  <si>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</si>
  <si>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</si>
  <si>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</si>
  <si>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</si>
  <si>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</si>
  <si>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</si>
  <si>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</si>
  <si>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</si>
  <si>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</si>
  <si>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</si>
  <si>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</si>
  <si>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</si>
  <si>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</si>
  <si>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</si>
  <si>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</si>
  <si>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</si>
  <si>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</si>
  <si>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</si>
  <si>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</si>
  <si>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</si>
  <si>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</si>
  <si>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</si>
  <si>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</si>
  <si>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</si>
  <si>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</si>
  <si>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</si>
  <si>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</si>
  <si>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</si>
  <si>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</si>
  <si>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</si>
  <si>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</si>
  <si>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</si>
  <si>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</si>
  <si>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</si>
  <si>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</si>
  <si>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</si>
  <si>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</si>
  <si>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</si>
  <si>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</si>
  <si>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</si>
  <si>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</si>
  <si>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</si>
  <si>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</si>
  <si>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</si>
  <si>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</si>
  <si>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</si>
  <si>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</si>
  <si>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</si>
  <si>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</si>
  <si>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</si>
  <si>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</si>
  <si>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</si>
  <si>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</si>
  <si>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</si>
  <si>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</si>
  <si>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</si>
  <si>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</si>
  <si>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</si>
  <si>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</si>
  <si>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</si>
  <si>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</si>
  <si>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</si>
  <si>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</si>
  <si>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</si>
  <si>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</si>
  <si>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</si>
  <si>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</si>
  <si>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</si>
  <si>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</si>
  <si>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</si>
  <si>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</si>
  <si>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</si>
  <si>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</si>
  <si>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</si>
  <si>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</si>
  <si>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</si>
  <si>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</si>
  <si>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</si>
  <si>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</si>
  <si>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</si>
  <si>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</si>
  <si>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</si>
  <si>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</si>
  <si>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</si>
  <si>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</si>
  <si>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</si>
  <si>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</si>
  <si>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</si>
  <si>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</si>
  <si>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</si>
  <si>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</si>
  <si>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</si>
  <si>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</si>
  <si>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</si>
  <si>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</si>
  <si>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</si>
  <si>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</si>
  <si>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</si>
  <si>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</si>
  <si>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</si>
  <si>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</si>
  <si>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</si>
  <si>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</si>
  <si>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</si>
  <si>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</si>
  <si>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</si>
  <si>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</si>
  <si>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</si>
  <si>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</si>
  <si>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</si>
  <si>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</si>
  <si>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</si>
  <si>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</si>
  <si>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</si>
  <si>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</si>
  <si>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</si>
  <si>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</si>
  <si>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</si>
  <si>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</si>
  <si>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</si>
  <si>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</si>
  <si>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</si>
  <si>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</si>
  <si>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</si>
  <si>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</si>
  <si>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</si>
  <si>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</si>
  <si>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</si>
  <si>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</si>
  <si>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</si>
  <si>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</si>
  <si>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</si>
  <si>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</si>
  <si>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</si>
  <si>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</si>
  <si>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</si>
  <si>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</si>
  <si>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</si>
  <si>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</si>
  <si>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</si>
  <si>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</si>
  <si>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</si>
  <si>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</si>
  <si>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</si>
  <si>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</si>
  <si>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</si>
  <si>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</si>
  <si>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</si>
  <si>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</si>
  <si>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</si>
  <si>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</si>
  <si>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</si>
  <si>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</si>
  <si>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</si>
  <si>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</si>
  <si>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</si>
  <si>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</si>
  <si>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</si>
  <si>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</si>
  <si>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</si>
  <si>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</si>
  <si>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</si>
  <si>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</si>
  <si>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</si>
  <si>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</si>
  <si>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</si>
  <si>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</si>
  <si>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</si>
  <si>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</si>
  <si>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</si>
  <si>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</si>
  <si>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</si>
  <si>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</si>
  <si>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</si>
  <si>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</si>
  <si>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</si>
  <si>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</si>
  <si>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</si>
  <si>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</si>
  <si>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</si>
  <si>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</si>
  <si>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</si>
  <si>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</si>
  <si>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</si>
  <si>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</si>
  <si>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</si>
  <si>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</si>
  <si>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</si>
  <si>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</si>
  <si>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</si>
  <si>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</si>
  <si>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</si>
  <si>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</si>
  <si>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</si>
  <si>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</si>
  <si>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</si>
  <si>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</si>
  <si>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</si>
  <si>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</si>
  <si>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</si>
  <si>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</si>
  <si>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</si>
  <si>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</si>
  <si>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</si>
  <si>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</si>
  <si>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</si>
  <si>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</si>
  <si>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</si>
  <si>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</si>
  <si>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</si>
  <si>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</si>
  <si>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</si>
  <si>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</si>
  <si>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</si>
  <si>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</si>
  <si>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</si>
  <si>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</si>
  <si>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</si>
  <si>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</si>
  <si>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</si>
  <si>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</si>
  <si>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</si>
  <si>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</si>
  <si>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</si>
  <si>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</si>
  <si>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</si>
  <si>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</si>
  <si>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</si>
  <si>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</si>
  <si>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</si>
  <si>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</si>
  <si>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</si>
  <si>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</si>
  <si>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</si>
  <si>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</si>
  <si>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</si>
  <si>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</si>
  <si>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</si>
  <si>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</si>
  <si>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</si>
  <si>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</si>
  <si>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</si>
  <si>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</si>
  <si>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</si>
  <si>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</si>
  <si>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</si>
  <si>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</si>
  <si>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</si>
  <si>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</si>
  <si>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</si>
  <si>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</si>
  <si>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</si>
  <si>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</si>
  <si>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</si>
  <si>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</si>
  <si>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</si>
  <si>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</si>
  <si>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</si>
  <si>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</si>
  <si>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</si>
  <si>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</si>
  <si>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</si>
  <si>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</si>
  <si>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</si>
  <si>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</si>
  <si>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</si>
  <si>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</si>
  <si>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</si>
  <si>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</si>
  <si>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</si>
  <si>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</si>
  <si>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</si>
  <si>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</si>
  <si>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</si>
  <si>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</si>
  <si>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</si>
  <si>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</si>
  <si>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</si>
  <si>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</si>
  <si>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</si>
  <si>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</si>
  <si>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</si>
  <si>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</si>
  <si>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</si>
  <si>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</si>
  <si>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</si>
  <si>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</si>
  <si>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</si>
  <si>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</si>
  <si>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</si>
  <si>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</si>
  <si>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</si>
  <si>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</si>
  <si>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</si>
  <si>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</si>
  <si>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</si>
  <si>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</si>
  <si>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</si>
  <si>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</si>
  <si>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</si>
  <si>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</si>
  <si>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</si>
  <si>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</si>
  <si>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</si>
  <si>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</si>
  <si>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</si>
  <si>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</si>
  <si>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</si>
  <si>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</si>
  <si>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</si>
  <si>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</si>
  <si>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</si>
  <si>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</si>
  <si>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</si>
  <si>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</si>
  <si>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</si>
  <si>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</si>
  <si>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</si>
  <si>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</si>
  <si>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</si>
  <si>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</si>
  <si>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</si>
  <si>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</si>
  <si>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</si>
  <si>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</si>
  <si>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</si>
  <si>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</si>
  <si>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</si>
  <si>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</si>
  <si>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</si>
  <si>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</si>
  <si>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</si>
  <si>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</si>
  <si>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</si>
  <si>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</si>
  <si>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</si>
  <si>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</si>
  <si>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</si>
  <si>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</si>
  <si>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</si>
  <si>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</si>
  <si>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</si>
  <si>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</si>
  <si>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</si>
  <si>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</si>
  <si>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</si>
  <si>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</si>
  <si>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</si>
  <si>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</si>
  <si>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</si>
  <si>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</si>
  <si>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</si>
  <si>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</si>
  <si>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</si>
  <si>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</si>
  <si>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</si>
  <si>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</si>
  <si>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</si>
  <si>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</si>
  <si>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</si>
  <si>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</si>
  <si>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</si>
  <si>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</si>
  <si>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</si>
  <si>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</si>
  <si>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</si>
  <si>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</si>
  <si>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</si>
  <si>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</si>
  <si>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</si>
  <si>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</si>
  <si>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</si>
  <si>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</si>
  <si>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</si>
  <si>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</si>
  <si>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</si>
  <si>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</si>
  <si>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</si>
  <si>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</si>
  <si>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</si>
  <si>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</si>
  <si>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</si>
  <si>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</si>
  <si>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</si>
  <si>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</si>
  <si>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</si>
  <si>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</si>
  <si>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</si>
  <si>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</si>
  <si>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</si>
  <si>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</si>
  <si>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</si>
  <si>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</si>
  <si>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</si>
  <si>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</si>
  <si>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</si>
  <si>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</si>
  <si>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</si>
  <si>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</si>
  <si>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</si>
  <si>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</si>
  <si>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</si>
  <si>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</si>
  <si>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</si>
  <si>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</si>
  <si>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</si>
  <si>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</si>
  <si>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</si>
  <si>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</si>
  <si>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</si>
  <si>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</si>
  <si>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</si>
  <si>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</si>
  <si>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</si>
  <si>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</si>
  <si>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</si>
  <si>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</si>
  <si>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</si>
  <si>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</si>
  <si>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</si>
  <si>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</si>
  <si>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</si>
  <si>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</si>
  <si>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</si>
  <si>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</si>
  <si>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</si>
  <si>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</si>
  <si>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</si>
  <si>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</si>
  <si>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</si>
  <si>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</si>
  <si>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</si>
  <si>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</si>
  <si>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</si>
  <si>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</si>
  <si>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</si>
  <si>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</si>
  <si>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</si>
  <si>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</si>
  <si>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</si>
  <si>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</si>
  <si>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</si>
  <si>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</si>
  <si>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</si>
  <si>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</si>
  <si>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</si>
  <si>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</si>
  <si>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</si>
  <si>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</si>
  <si>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</si>
  <si>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</si>
  <si>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</si>
  <si>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</si>
  <si>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</si>
  <si>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</si>
  <si>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</si>
  <si>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</si>
  <si>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</si>
  <si>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</si>
  <si>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</si>
  <si>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</si>
  <si>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</si>
  <si>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</si>
  <si>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</si>
  <si>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</si>
  <si>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</si>
  <si>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</si>
  <si>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</si>
  <si>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</si>
  <si>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</si>
  <si>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</si>
  <si>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</si>
  <si>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</si>
  <si>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</si>
  <si>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</si>
  <si>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</si>
  <si>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</si>
  <si>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</si>
  <si>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</si>
  <si>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</si>
  <si>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</si>
  <si>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</si>
  <si>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</si>
  <si>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</si>
  <si>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</si>
  <si>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</si>
  <si>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</si>
  <si>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</si>
  <si>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</si>
  <si>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</si>
  <si>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</si>
  <si>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</si>
  <si>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</si>
  <si>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</si>
  <si>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</si>
  <si>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</si>
  <si>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</si>
  <si>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</si>
  <si>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</si>
  <si>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</si>
  <si>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</si>
  <si>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</si>
  <si>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</si>
  <si>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</si>
  <si>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</si>
  <si>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</si>
  <si>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</si>
  <si>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</si>
  <si>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</si>
  <si>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</si>
  <si>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</si>
  <si>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</si>
  <si>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</si>
  <si>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</si>
  <si>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</si>
  <si>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</si>
  <si>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</si>
  <si>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</si>
  <si>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</si>
  <si>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</si>
  <si>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</si>
  <si>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</si>
  <si>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</si>
  <si>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</si>
  <si>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</si>
  <si>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</si>
  <si>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</si>
  <si>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</si>
  <si>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</si>
  <si>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</si>
  <si>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</si>
  <si>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</si>
  <si>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</si>
  <si>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</si>
  <si>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</si>
  <si>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</si>
  <si>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</si>
  <si>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</si>
  <si>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</si>
  <si>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</si>
  <si>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</si>
  <si>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</si>
  <si>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</si>
  <si>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</si>
  <si>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</si>
  <si>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</si>
  <si>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</si>
  <si>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</si>
  <si>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</si>
  <si>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</si>
  <si>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</si>
  <si>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</si>
  <si>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</si>
  <si>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</si>
  <si>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</si>
  <si>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</si>
  <si>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</si>
  <si>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</si>
  <si>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</si>
  <si>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</si>
  <si>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</si>
  <si>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</si>
  <si>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</si>
  <si>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</si>
  <si>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</si>
  <si>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</si>
  <si>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</si>
  <si>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</si>
  <si>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</si>
  <si>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</si>
  <si>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</si>
  <si>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</si>
  <si>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</si>
  <si>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</si>
  <si>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</si>
  <si>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</si>
  <si>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</si>
  <si>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</si>
  <si>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</si>
  <si>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</si>
  <si>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</si>
  <si>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</si>
  <si>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</si>
  <si>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</si>
  <si>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</si>
  <si>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</si>
  <si>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</si>
  <si>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</si>
  <si>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</si>
  <si>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</si>
  <si>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</si>
  <si>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</si>
  <si>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</si>
  <si>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</si>
  <si>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</si>
  <si>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</si>
  <si>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</si>
  <si>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</si>
  <si>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</si>
  <si>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</si>
  <si>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</si>
  <si>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</si>
  <si>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</si>
  <si>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</si>
  <si>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</si>
  <si>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</si>
  <si>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</si>
  <si>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</si>
  <si>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</si>
  <si>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</si>
  <si>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</si>
  <si>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</si>
  <si>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</si>
  <si>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</si>
  <si>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</si>
  <si>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</si>
  <si>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</si>
  <si>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</si>
  <si>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</si>
  <si>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</si>
  <si>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</si>
  <si>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</si>
  <si>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</si>
  <si>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</si>
  <si>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</si>
  <si>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</si>
  <si>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</si>
  <si>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</si>
  <si>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</si>
  <si>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</si>
  <si>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</si>
  <si>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</si>
  <si>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</si>
  <si>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</si>
  <si>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</si>
  <si>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</si>
  <si>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</si>
  <si>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</si>
  <si>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</si>
  <si>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</si>
  <si>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</si>
  <si>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</si>
  <si>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</si>
  <si>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</si>
  <si>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</si>
  <si>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</si>
  <si>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</si>
  <si>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</si>
  <si>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</si>
  <si>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</si>
  <si>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</si>
  <si>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</si>
  <si>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</si>
  <si>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</si>
  <si>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</si>
  <si>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</si>
  <si>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</si>
  <si>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</si>
  <si>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</si>
  <si>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</si>
  <si>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</si>
  <si>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</si>
  <si>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</si>
  <si>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</si>
  <si>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</si>
  <si>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</si>
  <si>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</si>
  <si>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</si>
  <si>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</si>
  <si>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</si>
  <si>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</si>
  <si>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</si>
  <si>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</si>
  <si>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</si>
  <si>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</si>
  <si>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</si>
  <si>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</si>
  <si>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</si>
  <si>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</si>
  <si>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</si>
  <si>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</si>
  <si>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</si>
  <si>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</si>
  <si>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</si>
  <si>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</si>
  <si>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</si>
  <si>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</si>
  <si>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</si>
  <si>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</si>
  <si>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</si>
  <si>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</si>
  <si>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</si>
  <si>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</si>
  <si>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</si>
  <si>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</si>
  <si>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</si>
  <si>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</si>
  <si>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</si>
  <si>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</si>
  <si>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</si>
  <si>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</si>
  <si>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</si>
  <si>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</si>
  <si>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</si>
  <si>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</si>
  <si>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</si>
  <si>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</si>
  <si>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</si>
  <si>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</si>
  <si>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</si>
  <si>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</si>
  <si>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</si>
  <si>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</si>
  <si>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</si>
  <si>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</si>
  <si>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</si>
  <si>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</si>
  <si>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</si>
  <si>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</si>
  <si>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</si>
  <si>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</si>
  <si>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</si>
  <si>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</si>
  <si>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</si>
  <si>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</si>
  <si>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</si>
  <si>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</si>
  <si>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</si>
  <si>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</si>
  <si>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</si>
  <si>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</si>
  <si>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</si>
  <si>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</si>
  <si>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</si>
  <si>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</si>
  <si>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</si>
  <si>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</si>
  <si>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</si>
  <si>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</si>
  <si>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</si>
  <si>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</si>
  <si>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</si>
  <si>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</si>
  <si>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</si>
  <si>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</si>
  <si>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</si>
  <si>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</si>
  <si>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</si>
  <si>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</si>
  <si>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</si>
  <si>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</si>
  <si>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</si>
  <si>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</si>
  <si>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</si>
  <si>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</si>
  <si>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</si>
  <si>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</si>
  <si>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</si>
  <si>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</si>
  <si>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</si>
  <si>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</si>
  <si>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</si>
  <si>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</si>
  <si>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</si>
  <si>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</si>
  <si>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</si>
  <si>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</si>
  <si>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</si>
  <si>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</si>
  <si>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</si>
  <si>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</si>
  <si>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</si>
  <si>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</si>
  <si>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</si>
  <si>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</si>
  <si>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</si>
  <si>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</si>
  <si>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</si>
  <si>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</si>
  <si>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</si>
  <si>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</si>
  <si>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</si>
  <si>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</si>
  <si>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</si>
  <si>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</si>
  <si>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</si>
  <si>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</si>
  <si>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</si>
  <si>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</si>
  <si>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</si>
  <si>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</si>
  <si>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</si>
  <si>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</si>
  <si>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</si>
  <si>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</si>
  <si>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</si>
  <si>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</si>
  <si>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</si>
  <si>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</si>
  <si>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</si>
  <si>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</si>
  <si>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</si>
  <si>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</si>
  <si>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</si>
  <si>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</si>
  <si>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</si>
  <si>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</si>
  <si>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</si>
  <si>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</si>
  <si>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</si>
  <si>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</si>
  <si>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</si>
  <si>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</si>
  <si>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</si>
  <si>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</si>
  <si>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</si>
  <si>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</si>
  <si>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</si>
  <si>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</si>
  <si>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</si>
  <si>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</si>
  <si>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</si>
  <si>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</si>
  <si>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</si>
  <si>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</si>
  <si>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</si>
  <si>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</si>
  <si>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</si>
  <si>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</si>
  <si>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</si>
  <si>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</si>
  <si>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</si>
  <si>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</si>
  <si>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</si>
  <si>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</si>
  <si>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</si>
  <si>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</si>
  <si>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</si>
  <si>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</si>
  <si>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</si>
  <si>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</si>
  <si>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</si>
  <si>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</si>
  <si>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</si>
  <si>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</si>
  <si>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</si>
  <si>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</si>
  <si>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</si>
  <si>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</si>
  <si>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</si>
  <si>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</si>
  <si>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</si>
  <si>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</si>
  <si>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</si>
  <si>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</si>
  <si>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</si>
  <si>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</si>
  <si>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</si>
  <si>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</si>
  <si>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</si>
  <si>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</si>
  <si>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</si>
  <si>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</si>
  <si>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</si>
  <si>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</si>
  <si>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</si>
  <si>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</si>
  <si>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</si>
  <si>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</si>
  <si>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</si>
  <si>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</si>
  <si>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</si>
  <si>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</si>
  <si>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</si>
  <si>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</si>
  <si>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</si>
  <si>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</si>
  <si>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</si>
  <si>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</si>
  <si>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</si>
  <si>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</si>
  <si>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</si>
  <si>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</si>
  <si>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</si>
  <si>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</si>
  <si>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</si>
  <si>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</si>
  <si>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</si>
  <si>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</si>
  <si>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</si>
  <si>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</si>
  <si>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</si>
  <si>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</si>
  <si>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</si>
  <si>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</si>
  <si>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</si>
  <si>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</si>
  <si>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</si>
  <si>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</si>
  <si>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</si>
  <si>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</si>
  <si>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</si>
  <si>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</si>
  <si>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</si>
  <si>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</si>
  <si>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</si>
  <si>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</si>
  <si>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</si>
  <si>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</si>
  <si>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</si>
  <si>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</si>
  <si>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</si>
  <si>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</si>
  <si>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</si>
  <si>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</si>
  <si>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</si>
  <si>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</si>
  <si>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</si>
  <si>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</si>
  <si>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</si>
  <si>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</si>
  <si>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</si>
  <si>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</si>
  <si>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</si>
  <si>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</si>
  <si>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</si>
  <si>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</si>
  <si>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</si>
  <si>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</si>
  <si>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</si>
  <si>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</si>
  <si>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</si>
  <si>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</si>
  <si>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</si>
  <si>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</si>
  <si>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</si>
  <si>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</si>
  <si>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</si>
  <si>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</si>
  <si>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</si>
  <si>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</si>
  <si>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</si>
  <si>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</si>
  <si>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</si>
  <si>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</si>
  <si>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</si>
  <si>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</si>
  <si>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</si>
  <si>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</si>
  <si>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</si>
  <si>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</si>
  <si>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</si>
  <si>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</si>
  <si>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</si>
  <si>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</si>
  <si>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</si>
  <si>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</si>
  <si>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</si>
  <si>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</si>
  <si>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</si>
  <si>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</si>
  <si>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</si>
  <si>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</si>
  <si>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</si>
  <si>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</si>
  <si>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</si>
  <si>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</si>
  <si>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</si>
  <si>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</si>
  <si>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</si>
  <si>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</si>
  <si>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</si>
  <si>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</si>
  <si>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</si>
  <si>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</si>
  <si>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</si>
  <si>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</si>
  <si>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</si>
  <si>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</si>
  <si>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</si>
  <si>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</si>
  <si>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</si>
  <si>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</si>
  <si>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</si>
  <si>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</si>
  <si>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</si>
  <si>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</si>
  <si>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</si>
  <si>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</si>
  <si>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</si>
  <si>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</si>
  <si>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</si>
  <si>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</si>
  <si>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</si>
  <si>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</si>
  <si>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</si>
  <si>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</si>
  <si>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</si>
  <si>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</si>
  <si>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</si>
  <si>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</si>
  <si>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</si>
  <si>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</si>
  <si>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</si>
  <si>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</si>
  <si>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</si>
  <si>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</si>
  <si>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</si>
  <si>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</si>
  <si>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</si>
  <si>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</si>
  <si>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</si>
  <si>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</si>
  <si>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</si>
  <si>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</si>
  <si>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</si>
  <si>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</si>
  <si>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</si>
  <si>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</si>
  <si>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</si>
  <si>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</si>
  <si>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</si>
  <si>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</si>
  <si>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</si>
  <si>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</si>
  <si>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</si>
  <si>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</si>
  <si>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</si>
  <si>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</si>
  <si>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</si>
  <si>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</si>
  <si>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</si>
  <si>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</si>
  <si>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</si>
  <si>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</si>
  <si>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</si>
  <si>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</si>
  <si>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</si>
  <si>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</si>
  <si>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</si>
  <si>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</si>
  <si>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</si>
  <si>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</si>
  <si>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</si>
  <si>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</si>
  <si>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</si>
  <si>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</si>
  <si>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</si>
  <si>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</si>
  <si>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</si>
  <si>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</si>
  <si>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</si>
  <si>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</si>
  <si>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</si>
  <si>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</si>
  <si>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</si>
  <si>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</si>
  <si>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</si>
  <si>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</si>
  <si>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</si>
  <si>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</si>
  <si>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</si>
  <si>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</si>
  <si>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</si>
  <si>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</si>
  <si>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</si>
  <si>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</si>
  <si>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</si>
  <si>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</si>
  <si>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</si>
  <si>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</si>
  <si>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</si>
  <si>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</si>
  <si>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</si>
  <si>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</si>
  <si>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</si>
  <si>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</si>
  <si>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</si>
  <si>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</si>
  <si>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</si>
  <si>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</si>
  <si>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</si>
  <si>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</si>
  <si>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</si>
  <si>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</si>
  <si>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</si>
  <si>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</si>
  <si>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</si>
  <si>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</si>
  <si>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</si>
  <si>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</si>
  <si>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</si>
  <si>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</si>
  <si>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</si>
  <si>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</si>
  <si>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</si>
  <si>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</si>
  <si>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</si>
  <si>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</si>
  <si>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</si>
  <si>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</si>
  <si>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</si>
  <si>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</si>
  <si>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</si>
  <si>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</si>
  <si>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</si>
  <si>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</si>
  <si>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</si>
  <si>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</si>
  <si>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</si>
  <si>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</si>
  <si>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</si>
  <si>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</si>
  <si>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</si>
  <si>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</si>
  <si>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</si>
  <si>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</si>
  <si>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</si>
  <si>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</si>
  <si>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</si>
  <si>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</si>
  <si>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</si>
  <si>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</si>
  <si>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</si>
  <si>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</si>
  <si>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</si>
  <si>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</si>
  <si>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</si>
  <si>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</si>
  <si>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</si>
  <si>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</si>
  <si>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</si>
  <si>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</si>
  <si>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</si>
  <si>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</si>
  <si>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</si>
  <si>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</si>
  <si>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</si>
  <si>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</si>
  <si>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</si>
  <si>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</si>
  <si>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</si>
  <si>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</si>
  <si>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</si>
  <si>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</si>
  <si>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</si>
  <si>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</si>
  <si>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</si>
  <si>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</si>
  <si>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</si>
  <si>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</si>
  <si>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</si>
  <si>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</si>
  <si>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</si>
  <si>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</si>
  <si>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</si>
  <si>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</si>
  <si>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</si>
  <si>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</si>
  <si>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</si>
  <si>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</si>
  <si>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</si>
  <si>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</si>
  <si>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</si>
  <si>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</si>
  <si>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</si>
  <si>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</si>
  <si>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</si>
  <si>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</si>
  <si>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</si>
  <si>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</si>
  <si>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</si>
  <si>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</si>
  <si>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</si>
  <si>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</si>
  <si>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</si>
  <si>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</si>
  <si>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</si>
  <si>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</si>
  <si>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</si>
  <si>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</si>
  <si>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</si>
  <si>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</si>
  <si>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</si>
  <si>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</si>
  <si>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</si>
  <si>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</si>
  <si>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</si>
  <si>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</si>
  <si>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</si>
  <si>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</si>
  <si>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</si>
  <si>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</si>
  <si>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</si>
  <si>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</si>
  <si>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</si>
  <si>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</si>
  <si>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</si>
  <si>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</si>
  <si>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</si>
  <si>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</si>
  <si>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</si>
  <si>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</si>
  <si>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</si>
  <si>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</si>
  <si>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</si>
  <si>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</si>
  <si>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</si>
  <si>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</si>
  <si>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</si>
  <si>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</si>
  <si>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</si>
  <si>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</si>
  <si>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</si>
  <si>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</si>
  <si>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</si>
  <si>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</si>
  <si>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</si>
  <si>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</si>
  <si>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</si>
  <si>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</si>
  <si>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</si>
  <si>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</si>
  <si>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</si>
  <si>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</si>
  <si>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</si>
  <si>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</si>
  <si>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</si>
  <si>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</si>
  <si>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</si>
  <si>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</si>
  <si>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</si>
  <si>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</si>
  <si>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</si>
  <si>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</si>
  <si>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</si>
  <si>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</si>
  <si>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</si>
  <si>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</si>
  <si>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</si>
  <si>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</si>
  <si>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</si>
  <si>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</si>
  <si>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</si>
  <si>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</si>
  <si>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</si>
  <si>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</si>
  <si>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</si>
  <si>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</si>
  <si>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</si>
  <si>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</si>
  <si>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</si>
  <si>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</si>
  <si>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</si>
  <si>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</si>
  <si>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</si>
  <si>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</si>
  <si>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</si>
  <si>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</si>
  <si>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</si>
  <si>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</si>
  <si>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</si>
  <si>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</si>
  <si>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</si>
  <si>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</si>
  <si>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</si>
  <si>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</si>
  <si>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</si>
  <si>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</si>
  <si>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</si>
  <si>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</si>
  <si>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</si>
  <si>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</si>
  <si>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</si>
  <si>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</si>
  <si>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</si>
  <si>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</si>
  <si>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</si>
  <si>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</si>
  <si>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</si>
  <si>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</si>
  <si>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</si>
  <si>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</si>
  <si>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</si>
  <si>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</si>
  <si>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</si>
  <si>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</si>
  <si>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</si>
  <si>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</si>
  <si>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</si>
  <si>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</si>
  <si>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</si>
  <si>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</si>
  <si>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</si>
  <si>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</si>
  <si>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</si>
  <si>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</si>
  <si>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</si>
  <si>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</si>
  <si>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</si>
  <si>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</si>
  <si>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</si>
  <si>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</si>
  <si>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</si>
  <si>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</si>
  <si>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</si>
  <si>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</si>
  <si>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</si>
  <si>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</si>
  <si>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</si>
  <si>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</si>
  <si>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</si>
  <si>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</si>
  <si>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</si>
  <si>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</si>
  <si>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</si>
  <si>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</si>
  <si>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</si>
  <si>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</si>
  <si>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</si>
  <si>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</si>
  <si>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</si>
  <si>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</si>
  <si>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</si>
  <si>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</si>
  <si>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</si>
  <si>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</si>
  <si>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</si>
  <si>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</si>
  <si>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</si>
  <si>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</si>
  <si>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</si>
  <si>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</si>
  <si>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</si>
  <si>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</si>
  <si>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</si>
  <si>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</si>
  <si>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</si>
  <si>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</si>
  <si>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</si>
  <si>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</si>
  <si>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</si>
  <si>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</si>
  <si>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</si>
  <si>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</si>
  <si>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</si>
  <si>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</si>
  <si>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</si>
  <si>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</si>
  <si>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</si>
  <si>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</si>
  <si>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</si>
  <si>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</si>
  <si>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</si>
  <si>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</si>
  <si>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</si>
  <si>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</si>
  <si>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</si>
  <si>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</si>
  <si>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</si>
  <si>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</si>
  <si>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</si>
  <si>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</si>
  <si>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</si>
  <si>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</si>
  <si>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</si>
  <si>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</si>
  <si>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</si>
  <si>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</si>
  <si>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</si>
  <si>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</si>
  <si>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</si>
  <si>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</si>
  <si>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</si>
  <si>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</si>
  <si>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</si>
  <si>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</si>
  <si>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</si>
  <si>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</si>
  <si>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</si>
  <si>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</si>
  <si>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</si>
  <si>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</si>
  <si>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</si>
  <si>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</si>
  <si>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</si>
  <si>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</si>
  <si>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</si>
  <si>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</si>
  <si>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</si>
  <si>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</si>
  <si>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</si>
  <si>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</si>
  <si>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</si>
  <si>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</si>
  <si>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</si>
  <si>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</si>
  <si>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</si>
  <si>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</si>
  <si>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</si>
  <si>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</si>
  <si>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</si>
  <si>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</si>
  <si>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</si>
  <si>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</si>
  <si>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</si>
  <si>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</si>
  <si>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</si>
  <si>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</si>
  <si>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</si>
  <si>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</si>
  <si>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</si>
  <si>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</si>
  <si>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</si>
  <si>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</si>
  <si>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</si>
  <si>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</si>
  <si>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</si>
  <si>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</si>
  <si>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</si>
  <si>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</si>
  <si>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</si>
  <si>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</si>
  <si>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</si>
  <si>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</si>
  <si>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</si>
  <si>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</si>
  <si>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</si>
  <si>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</si>
  <si>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</si>
  <si>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</si>
  <si>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</si>
  <si>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</si>
  <si>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</si>
  <si>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</si>
  <si>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</si>
  <si>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</si>
  <si>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</si>
  <si>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</si>
  <si>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</si>
  <si>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</si>
  <si>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</si>
  <si>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</si>
  <si>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</si>
  <si>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</si>
  <si>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</si>
  <si>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</si>
  <si>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</si>
  <si>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</si>
  <si>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</si>
  <si>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</si>
  <si>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</si>
  <si>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</si>
  <si>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</si>
  <si>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</si>
  <si>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</si>
  <si>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</si>
  <si>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</si>
  <si>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</si>
  <si>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</si>
  <si>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</si>
  <si>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</si>
  <si>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</si>
  <si>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</si>
  <si>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</si>
  <si>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</si>
  <si>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</si>
  <si>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</si>
  <si>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</si>
  <si>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</si>
  <si>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</si>
  <si>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</si>
  <si>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</si>
  <si>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</si>
  <si>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</si>
  <si>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</si>
  <si>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</si>
  <si>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</si>
  <si>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</si>
  <si>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</si>
  <si>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</si>
  <si>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</si>
  <si>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</si>
  <si>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</si>
  <si>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</si>
  <si>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</si>
  <si>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</si>
  <si>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</si>
  <si>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</si>
  <si>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</si>
  <si>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</si>
  <si>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</si>
  <si>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</si>
  <si>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</si>
  <si>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</si>
  <si>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</si>
  <si>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</si>
  <si>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</si>
  <si>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</si>
  <si>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</si>
  <si>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</si>
  <si>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</si>
  <si>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</si>
  <si>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</si>
  <si>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</si>
  <si>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</si>
  <si>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</si>
  <si>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</si>
  <si>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</si>
  <si>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</si>
  <si>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</si>
  <si>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</si>
  <si>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</si>
  <si>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</si>
  <si>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</si>
  <si>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</si>
  <si>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</si>
  <si>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</si>
  <si>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</si>
  <si>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</si>
  <si>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</si>
  <si>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</si>
  <si>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</si>
  <si>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</si>
  <si>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</si>
  <si>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</si>
  <si>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</si>
  <si>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</si>
  <si>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</si>
  <si>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</si>
  <si>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</si>
  <si>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</si>
  <si>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</si>
  <si>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</si>
  <si>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</si>
  <si>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</si>
  <si>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</si>
  <si>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</si>
  <si>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</si>
  <si>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</si>
  <si>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</si>
  <si>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</si>
  <si>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</si>
  <si>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</si>
  <si>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</si>
  <si>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</si>
  <si>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</si>
  <si>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</si>
  <si>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</si>
  <si>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</si>
  <si>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</si>
  <si>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</si>
  <si>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</si>
  <si>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</si>
  <si>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</si>
  <si>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</si>
  <si>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</si>
  <si>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</si>
  <si>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</si>
  <si>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</si>
  <si>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</si>
  <si>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</si>
  <si>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</si>
  <si>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</si>
  <si>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</si>
  <si>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</si>
  <si>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</si>
  <si>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</si>
  <si>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</si>
  <si>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</si>
  <si>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</si>
  <si>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</si>
  <si>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</si>
  <si>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</si>
  <si>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</si>
  <si>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</si>
  <si>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</si>
  <si>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</si>
  <si>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</si>
  <si>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</si>
  <si>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</si>
  <si>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</si>
  <si>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</si>
  <si>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</si>
  <si>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</si>
  <si>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</si>
  <si>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</si>
  <si>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</si>
  <si>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</si>
  <si>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</si>
  <si>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</si>
  <si>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</si>
  <si>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</si>
  <si>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</si>
  <si>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</si>
  <si>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</si>
  <si>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</si>
  <si>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</si>
  <si>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</si>
  <si>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</si>
  <si>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</si>
  <si>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</si>
  <si>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</si>
  <si>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</si>
  <si>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</si>
  <si>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</si>
  <si>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</si>
  <si>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</si>
  <si>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</si>
  <si>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</si>
  <si>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</si>
  <si>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</si>
  <si>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</si>
  <si>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</si>
  <si>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</si>
  <si>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</si>
  <si>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</si>
  <si>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</si>
  <si>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</si>
  <si>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</si>
  <si>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</si>
  <si>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</si>
  <si>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</si>
  <si>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</si>
  <si>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</si>
  <si>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</si>
  <si>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</si>
  <si>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</si>
  <si>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</si>
  <si>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</si>
  <si>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</si>
  <si>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</si>
  <si>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</si>
  <si>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</si>
  <si>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</si>
  <si>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</si>
  <si>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</si>
  <si>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</si>
  <si>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</si>
  <si>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</si>
  <si>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</si>
  <si>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</si>
  <si>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</si>
  <si>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</si>
  <si>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</si>
  <si>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</si>
  <si>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</si>
  <si>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</si>
  <si>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</si>
  <si>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</si>
  <si>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</si>
  <si>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</si>
  <si>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</si>
  <si>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</si>
  <si>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</si>
  <si>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</si>
  <si>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</si>
  <si>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</si>
  <si>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</si>
  <si>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</si>
  <si>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</si>
  <si>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</si>
  <si>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</si>
  <si>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</si>
  <si>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</si>
  <si>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</si>
  <si>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</si>
  <si>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</si>
  <si>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</si>
  <si>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</si>
  <si>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</si>
  <si>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</si>
  <si>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</si>
  <si>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</si>
  <si>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</si>
  <si>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</si>
  <si>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</si>
  <si>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</si>
  <si>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</si>
  <si>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</si>
  <si>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</si>
  <si>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</si>
  <si>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</si>
  <si>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</si>
  <si>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</si>
  <si>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</si>
  <si>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</si>
  <si>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</si>
  <si>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</si>
  <si>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</si>
  <si>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</si>
  <si>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</si>
  <si>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</si>
  <si>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</si>
  <si>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</si>
  <si>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</si>
  <si>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</si>
  <si>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</si>
  <si>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</si>
  <si>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</si>
  <si>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</si>
  <si>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</si>
  <si>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</si>
  <si>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</si>
  <si>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</si>
  <si>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</si>
  <si>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</si>
  <si>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</si>
  <si>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</si>
  <si>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</si>
  <si>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</si>
  <si>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</si>
  <si>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</si>
  <si>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</si>
  <si>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</si>
  <si>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</si>
  <si>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</si>
  <si>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</si>
  <si>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</si>
  <si>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</si>
  <si>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</si>
  <si>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</si>
  <si>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</si>
  <si>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</si>
  <si>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</si>
  <si>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</si>
  <si>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</si>
  <si>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</si>
  <si>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</si>
  <si>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</si>
  <si>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</si>
  <si>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</si>
  <si>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</si>
  <si>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</si>
  <si>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</si>
  <si>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</si>
  <si>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</si>
  <si>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</si>
  <si>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</si>
  <si>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</si>
  <si>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</si>
  <si>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</si>
  <si>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</si>
  <si>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</si>
  <si>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</si>
  <si>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</si>
  <si>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</si>
  <si>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</si>
  <si>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</si>
  <si>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</si>
  <si>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</si>
  <si>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</si>
  <si>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</si>
  <si>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</si>
  <si>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</si>
  <si>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</si>
  <si>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</si>
  <si>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</si>
  <si>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</si>
  <si>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</si>
  <si>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</si>
  <si>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</si>
  <si>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</si>
  <si>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</si>
  <si>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</si>
  <si>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</si>
  <si>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</si>
  <si>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</si>
  <si>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</si>
  <si>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</si>
  <si>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</si>
  <si>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</si>
  <si>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</si>
  <si>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</si>
  <si>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</si>
  <si>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</si>
  <si>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</si>
  <si>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</si>
  <si>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</si>
  <si>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</si>
  <si>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</si>
  <si>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</si>
  <si>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</si>
  <si>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</si>
  <si>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</si>
  <si>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</si>
  <si>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</si>
  <si>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</si>
  <si>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</si>
  <si>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</si>
  <si>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</si>
  <si>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</si>
  <si>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</si>
  <si>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</si>
  <si>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</si>
  <si>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</si>
  <si>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</si>
  <si>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</si>
  <si>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</si>
  <si>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</si>
  <si>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</si>
  <si>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</si>
  <si>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</si>
  <si>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</si>
  <si>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</si>
  <si>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</si>
  <si>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</si>
  <si>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</si>
  <si>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</si>
  <si>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</si>
  <si>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</si>
  <si>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</si>
  <si>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</si>
  <si>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</si>
  <si>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</si>
  <si>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</si>
  <si>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</si>
  <si>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</si>
  <si>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</si>
  <si>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</si>
  <si>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</si>
  <si>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</si>
  <si>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</si>
  <si>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</si>
  <si>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</si>
  <si>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</si>
  <si>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</si>
  <si>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</si>
  <si>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</si>
  <si>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</si>
  <si>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</si>
  <si>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</si>
  <si>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</si>
  <si>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</si>
  <si>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</si>
  <si>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</si>
  <si>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</si>
  <si>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</si>
  <si>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</si>
  <si>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</si>
  <si>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</si>
  <si>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</si>
  <si>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</si>
  <si>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</si>
  <si>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</si>
  <si>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</si>
  <si>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</si>
  <si>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</si>
  <si>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</si>
  <si>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</si>
  <si>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</si>
  <si>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</si>
  <si>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</si>
  <si>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</si>
  <si>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</si>
  <si>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</si>
  <si>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</si>
  <si>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</si>
  <si>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</si>
  <si>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</si>
  <si>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</si>
  <si>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</si>
  <si>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</si>
  <si>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</si>
  <si>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</si>
  <si>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</si>
  <si>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</si>
  <si>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</si>
  <si>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</si>
  <si>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</si>
  <si>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</si>
  <si>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</si>
  <si>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</si>
  <si>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</si>
  <si>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</si>
  <si>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</si>
  <si>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</si>
  <si>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</si>
  <si>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</si>
  <si>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</si>
  <si>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</si>
  <si>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</si>
  <si>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</si>
  <si>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</si>
  <si>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</si>
  <si>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</si>
  <si>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</si>
  <si>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</si>
  <si>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</si>
  <si>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</si>
  <si>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</si>
  <si>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</si>
  <si>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</si>
  <si>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</si>
  <si>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</si>
  <si>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</si>
  <si>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</si>
  <si>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</si>
  <si>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</si>
  <si>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</si>
  <si>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</si>
  <si>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</si>
  <si>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</si>
  <si>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</si>
  <si>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</si>
  <si>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</si>
  <si>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</si>
  <si>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</si>
  <si>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</si>
  <si>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</si>
  <si>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</si>
  <si>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</si>
  <si>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</si>
  <si>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</si>
  <si>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</si>
  <si>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</si>
  <si>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</si>
  <si>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</si>
  <si>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</si>
  <si>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</si>
  <si>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</si>
  <si>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</si>
  <si>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</si>
  <si>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</si>
  <si>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</si>
  <si>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</si>
  <si>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</si>
  <si>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</si>
  <si>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</si>
  <si>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</si>
  <si>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</si>
  <si>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</si>
  <si>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</si>
  <si>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</si>
  <si>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</si>
  <si>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</si>
  <si>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</si>
  <si>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</si>
  <si>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</si>
  <si>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</si>
  <si>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</si>
  <si>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</si>
  <si>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</si>
  <si>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</si>
  <si>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</si>
  <si>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</si>
  <si>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</si>
  <si>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</si>
  <si>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</si>
  <si>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</si>
  <si>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</si>
  <si>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</si>
  <si>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</si>
  <si>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</si>
  <si>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</si>
  <si>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</si>
  <si>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</si>
  <si>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</si>
  <si>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</si>
  <si>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</si>
  <si>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</si>
  <si>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</si>
  <si>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</si>
  <si>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</si>
  <si>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</si>
  <si>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</si>
  <si>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</si>
  <si>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</si>
  <si>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</si>
  <si>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</si>
  <si>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</si>
  <si>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</si>
  <si>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</si>
  <si>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</si>
  <si>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</si>
  <si>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</si>
  <si>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</si>
  <si>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</si>
  <si>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</si>
  <si>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</si>
  <si>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</si>
  <si>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</si>
  <si>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</si>
  <si>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</si>
  <si>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</si>
  <si>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</si>
  <si>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</si>
  <si>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</si>
  <si>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</si>
  <si>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</si>
  <si>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</si>
  <si>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</si>
  <si>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</si>
  <si>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</si>
  <si>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</si>
  <si>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</si>
  <si>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</si>
  <si>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</si>
  <si>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</si>
  <si>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</si>
  <si>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</si>
  <si>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</si>
  <si>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</si>
  <si>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</si>
  <si>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</si>
  <si>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</si>
  <si>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</si>
  <si>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</si>
  <si>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</si>
  <si>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</si>
  <si>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</si>
  <si>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</si>
  <si>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</si>
  <si>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</si>
  <si>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</si>
  <si>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</si>
  <si>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</si>
  <si>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</si>
  <si>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</si>
  <si>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</si>
  <si>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</si>
  <si>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</si>
  <si>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</si>
  <si>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</si>
  <si>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</si>
  <si>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</si>
  <si>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</si>
  <si>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</si>
  <si>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</si>
  <si>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</si>
  <si>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</si>
  <si>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</si>
  <si>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</si>
  <si>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</si>
  <si>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</si>
  <si>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</si>
  <si>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</si>
  <si>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</si>
  <si>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</si>
  <si>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</si>
  <si>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</si>
  <si>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</si>
  <si>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</si>
  <si>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</si>
  <si>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</si>
  <si>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</si>
  <si>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</si>
  <si>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</si>
  <si>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</si>
  <si>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</si>
  <si>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</si>
  <si>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</si>
  <si>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</si>
  <si>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</si>
  <si>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</si>
  <si>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</si>
  <si>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</si>
  <si>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</si>
  <si>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</si>
  <si>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</si>
  <si>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</si>
  <si>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</si>
  <si>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</si>
  <si>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</si>
  <si>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</si>
  <si>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</si>
  <si>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</si>
  <si>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</si>
  <si>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</si>
  <si>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</si>
  <si>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</si>
  <si>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</si>
  <si>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</si>
  <si>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</si>
  <si>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</si>
  <si>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</si>
  <si>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</si>
  <si>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</si>
  <si>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</si>
  <si>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</si>
  <si>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</si>
  <si>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</si>
  <si>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</si>
  <si>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</si>
  <si>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</si>
  <si>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</si>
  <si>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</si>
  <si>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</si>
  <si>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</si>
  <si>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</si>
  <si>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</si>
  <si>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</si>
  <si>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</si>
  <si>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</si>
  <si>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</si>
  <si>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</si>
  <si>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</si>
  <si>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</si>
  <si>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</si>
  <si>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</si>
  <si>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</si>
  <si>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</si>
  <si>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</si>
  <si>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</si>
  <si>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</si>
  <si>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</si>
  <si>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</si>
  <si>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</si>
  <si>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</si>
  <si>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</si>
  <si>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</si>
  <si>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</si>
  <si>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</si>
  <si>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</si>
  <si>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</si>
  <si>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</si>
  <si>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</si>
  <si>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</si>
  <si>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</si>
  <si>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</si>
  <si>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</si>
  <si>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</si>
  <si>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</si>
  <si>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</si>
  <si>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</si>
  <si>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</si>
  <si>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</si>
  <si>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</si>
  <si>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</si>
  <si>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</si>
  <si>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</si>
  <si>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</si>
  <si>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</si>
  <si>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</si>
  <si>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</si>
  <si>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</si>
  <si>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</si>
  <si>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</si>
  <si>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</si>
  <si>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</si>
  <si>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</si>
  <si>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</si>
  <si>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</si>
  <si>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</si>
  <si>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</si>
  <si>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</si>
  <si>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</si>
  <si>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</si>
  <si>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</si>
  <si>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</si>
  <si>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</si>
  <si>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</si>
  <si>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</si>
  <si>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</si>
  <si>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</si>
  <si>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</si>
  <si>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</si>
  <si>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</si>
  <si>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</si>
  <si>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</si>
  <si>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</si>
  <si>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</si>
  <si>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</si>
  <si>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</si>
  <si>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</si>
  <si>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</si>
  <si>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</si>
  <si>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</si>
  <si>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</si>
  <si>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</si>
  <si>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</si>
  <si>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</si>
  <si>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</si>
  <si>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</si>
  <si>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</si>
  <si>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</si>
  <si>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</si>
  <si>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</si>
  <si>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</si>
  <si>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</si>
  <si>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</si>
  <si>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</si>
  <si>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</si>
  <si>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</si>
  <si>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</si>
  <si>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</si>
  <si>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</si>
  <si>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</si>
  <si>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</si>
  <si>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</si>
  <si>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</si>
  <si>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</si>
  <si>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</si>
  <si>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</si>
  <si>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</si>
  <si>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</si>
  <si>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</si>
  <si>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</si>
  <si>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</si>
  <si>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</si>
  <si>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</si>
  <si>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</si>
  <si>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</si>
  <si>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</si>
  <si>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</si>
  <si>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</si>
  <si>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</si>
  <si>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</si>
  <si>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</si>
  <si>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</si>
  <si>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</si>
  <si>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</si>
  <si>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</si>
  <si>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</si>
  <si>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</si>
  <si>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</si>
  <si>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</si>
  <si>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</si>
  <si>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</si>
  <si>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</si>
  <si>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</si>
  <si>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</si>
  <si>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</si>
  <si>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</si>
  <si>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</si>
  <si>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</si>
  <si>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</si>
  <si>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</si>
  <si>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</si>
  <si>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</si>
  <si>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</si>
  <si>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</si>
  <si>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</si>
  <si>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</si>
  <si>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</si>
  <si>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</si>
  <si>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</si>
  <si>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</si>
  <si>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</si>
  <si>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</si>
  <si>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</si>
  <si>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</si>
  <si>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</si>
  <si>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</si>
  <si>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</si>
  <si>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</si>
  <si>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</si>
  <si>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</si>
  <si>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</si>
  <si>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</si>
  <si>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</si>
  <si>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</si>
  <si>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</si>
  <si>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</si>
  <si>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</si>
  <si>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</si>
  <si>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</si>
  <si>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</si>
  <si>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</si>
  <si>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</si>
  <si>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</si>
  <si>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</si>
  <si>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</si>
  <si>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</si>
  <si>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</si>
  <si>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</si>
  <si>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</si>
  <si>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</si>
  <si>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</si>
  <si>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</si>
  <si>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</si>
  <si>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</si>
  <si>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</si>
  <si>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</si>
  <si>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</si>
  <si>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</si>
  <si>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</si>
  <si>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</si>
  <si>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</si>
  <si>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</si>
  <si>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</si>
  <si>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</si>
  <si>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</si>
  <si>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</si>
  <si>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</si>
  <si>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</si>
  <si>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</si>
  <si>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</si>
  <si>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</si>
  <si>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</si>
  <si>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</si>
  <si>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</si>
  <si>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</si>
  <si>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</si>
  <si>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</si>
  <si>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</si>
  <si>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</si>
  <si>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</si>
  <si>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</si>
  <si>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</si>
  <si>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</si>
  <si>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</si>
  <si>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</si>
  <si>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</si>
  <si>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</si>
  <si>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</si>
  <si>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</si>
  <si>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</si>
  <si>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</si>
  <si>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</si>
  <si>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</si>
  <si>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</si>
  <si>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</si>
  <si>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</si>
  <si>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</si>
  <si>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</si>
  <si>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</si>
  <si>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</si>
  <si>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</si>
  <si>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</si>
  <si>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</si>
  <si>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</si>
  <si>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</si>
  <si>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</si>
  <si>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</si>
  <si>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</si>
  <si>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</si>
  <si>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</si>
  <si>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</si>
  <si>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</si>
  <si>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</si>
  <si>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</si>
  <si>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</si>
  <si>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</si>
  <si>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</si>
  <si>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</si>
  <si>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</si>
  <si>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</si>
  <si>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</si>
  <si>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</si>
  <si>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</si>
  <si>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</si>
  <si>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</si>
  <si>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</si>
  <si>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</si>
  <si>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</si>
  <si>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</si>
  <si>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</si>
  <si>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</si>
  <si>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</si>
  <si>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</si>
  <si>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</si>
  <si>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</si>
  <si>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</si>
  <si>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</si>
  <si>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</si>
  <si>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</si>
  <si>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</si>
  <si>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</si>
  <si>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</si>
  <si>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</si>
  <si>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</si>
  <si>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</si>
  <si>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</si>
  <si>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</si>
  <si>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</si>
  <si>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</si>
  <si>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</si>
  <si>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</si>
  <si>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</si>
  <si>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</si>
  <si>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</si>
  <si>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</si>
  <si>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</si>
  <si>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</si>
  <si>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</si>
  <si>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</si>
  <si>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</si>
  <si>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</si>
  <si>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</si>
  <si>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</si>
  <si>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</si>
  <si>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</si>
  <si>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</si>
  <si>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</si>
  <si>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</si>
  <si>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</si>
  <si>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</si>
  <si>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</si>
  <si>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</si>
  <si>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</si>
  <si>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</si>
  <si>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</si>
  <si>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</si>
  <si>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</si>
  <si>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</si>
  <si>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</si>
  <si>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</si>
  <si>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</si>
  <si>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</si>
  <si>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</si>
  <si>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</si>
  <si>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</si>
  <si>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</si>
  <si>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</si>
  <si>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</si>
  <si>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</si>
  <si>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</si>
  <si>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</si>
  <si>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</si>
  <si>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</si>
  <si>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</si>
  <si>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</si>
  <si>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</si>
  <si>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</si>
  <si>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</si>
  <si>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</si>
  <si>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</si>
  <si>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</si>
  <si>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</si>
  <si>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</si>
  <si>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</si>
  <si>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</si>
  <si>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</si>
  <si>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</si>
  <si>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</si>
  <si>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</si>
  <si>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</si>
  <si>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</si>
  <si>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</si>
  <si>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</si>
  <si>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</si>
  <si>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</si>
  <si>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</si>
  <si>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</si>
  <si>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</si>
  <si>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</si>
  <si>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</si>
  <si>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</si>
  <si>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</si>
  <si>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</si>
  <si>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</si>
  <si>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</si>
  <si>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</si>
  <si>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</si>
  <si>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</si>
  <si>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</si>
  <si>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</si>
  <si>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</si>
  <si>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</si>
  <si>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</si>
  <si>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</si>
  <si>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</si>
  <si>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</si>
  <si>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</si>
  <si>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</si>
  <si>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</si>
  <si>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</si>
  <si>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</si>
  <si>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</si>
  <si>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</si>
  <si>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</si>
  <si>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</si>
  <si>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</si>
  <si>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</si>
  <si>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</si>
  <si>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</si>
  <si>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</si>
  <si>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</si>
  <si>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</si>
  <si>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</si>
  <si>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</si>
  <si>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</si>
  <si>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</si>
  <si>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</si>
  <si>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</si>
  <si>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</si>
  <si>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</si>
  <si>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</si>
  <si>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</si>
  <si>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</si>
  <si>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</si>
  <si>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</si>
  <si>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</si>
  <si>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</si>
  <si>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</si>
  <si>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</si>
  <si>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</si>
  <si>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</si>
  <si>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</si>
  <si>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</si>
  <si>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</si>
  <si>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</si>
  <si>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</si>
  <si>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</si>
  <si>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</si>
  <si>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</si>
  <si>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</si>
  <si>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</si>
  <si>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</si>
  <si>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</si>
  <si>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</si>
  <si>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</si>
  <si>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</si>
  <si>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</si>
  <si>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</si>
  <si>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</si>
  <si>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</si>
  <si>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</si>
  <si>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</si>
  <si>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</si>
  <si>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</si>
  <si>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</si>
  <si>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</si>
  <si>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</si>
  <si>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</si>
  <si>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</si>
  <si>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</si>
  <si>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</si>
  <si>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</si>
  <si>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</si>
  <si>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</si>
  <si>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</si>
  <si>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</si>
  <si>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</si>
  <si>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</si>
  <si>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</si>
  <si>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</si>
  <si>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</si>
  <si>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</si>
  <si>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</si>
  <si>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</si>
  <si>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</si>
  <si>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</si>
  <si>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</si>
  <si>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</si>
  <si>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</si>
  <si>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</si>
  <si>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</si>
  <si>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</si>
  <si>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</si>
  <si>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</si>
  <si>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</si>
  <si>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</si>
  <si>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</si>
  <si>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</si>
  <si>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</si>
  <si>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</si>
  <si>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</si>
  <si>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</si>
  <si>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</si>
  <si>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</si>
  <si>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</si>
  <si>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</si>
  <si>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</si>
  <si>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</si>
  <si>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</si>
  <si>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</si>
  <si>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</si>
  <si>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</si>
  <si>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</si>
  <si>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</si>
  <si>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</si>
  <si>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</si>
  <si>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</si>
  <si>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</si>
  <si>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</si>
  <si>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</si>
  <si>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</si>
  <si>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</si>
  <si>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</si>
  <si>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</si>
  <si>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</si>
  <si>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</si>
  <si>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</si>
  <si>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</si>
  <si>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</si>
  <si>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</si>
  <si>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</si>
  <si>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</si>
  <si>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</si>
  <si>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</si>
  <si>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</si>
  <si>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</si>
  <si>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</si>
  <si>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</si>
  <si>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</si>
  <si>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</si>
  <si>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</si>
  <si>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</si>
  <si>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</si>
  <si>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</si>
  <si>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</si>
  <si>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</si>
  <si>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</si>
  <si>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</si>
  <si>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</si>
  <si>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</si>
  <si>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</si>
  <si>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</si>
  <si>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</si>
  <si>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</si>
  <si>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</si>
  <si>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</si>
  <si>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</si>
  <si>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</si>
  <si>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</si>
  <si>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</si>
  <si>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</si>
  <si>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</si>
  <si>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</si>
  <si>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</si>
  <si>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</si>
  <si>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</si>
  <si>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</si>
  <si>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</si>
  <si>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</si>
  <si>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</si>
  <si>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</si>
  <si>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</si>
  <si>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</si>
  <si>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</si>
  <si>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</si>
  <si>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</si>
  <si>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</si>
  <si>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</si>
  <si>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</si>
  <si>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</si>
  <si>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</si>
  <si>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</si>
  <si>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</si>
  <si>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</si>
  <si>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</si>
  <si>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</si>
  <si>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</si>
  <si>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</si>
  <si>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</si>
  <si>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</si>
  <si>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</si>
  <si>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</si>
  <si>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</si>
  <si>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</si>
  <si>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</si>
  <si>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</si>
  <si>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</si>
  <si>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</si>
  <si>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</si>
  <si>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</si>
  <si>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</si>
  <si>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</si>
  <si>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</si>
  <si>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</si>
  <si>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</si>
  <si>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</si>
  <si>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</si>
  <si>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</si>
  <si>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</si>
  <si>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</si>
  <si>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</si>
  <si>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</si>
  <si>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</si>
  <si>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</si>
  <si>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</si>
  <si>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</si>
  <si>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</si>
  <si>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</si>
  <si>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</si>
  <si>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</si>
  <si>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</si>
  <si>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</si>
  <si>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</si>
  <si>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</si>
  <si>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</si>
  <si>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</si>
  <si>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</si>
  <si>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</si>
  <si>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</si>
  <si>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</si>
  <si>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</si>
  <si>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</si>
  <si>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</si>
  <si>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</si>
  <si>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</si>
  <si>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</si>
  <si>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</si>
  <si>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</si>
  <si>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</si>
  <si>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</si>
  <si>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</si>
  <si>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</si>
  <si>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</si>
  <si>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</si>
  <si>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</si>
  <si>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</si>
  <si>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</si>
  <si>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</si>
  <si>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</si>
  <si>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</si>
  <si>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</si>
  <si>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</si>
  <si>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</si>
  <si>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</si>
  <si>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</si>
  <si>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</si>
  <si>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</si>
  <si>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</si>
  <si>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</si>
  <si>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</si>
  <si>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</si>
  <si>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</si>
  <si>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</si>
  <si>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</si>
  <si>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</si>
  <si>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</si>
  <si>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</si>
  <si>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</si>
  <si>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</si>
  <si>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</si>
  <si>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</si>
  <si>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</si>
  <si>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</si>
  <si>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</si>
  <si>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</si>
  <si>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</si>
  <si>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</si>
  <si>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</si>
  <si>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</si>
  <si>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</si>
  <si>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</si>
  <si>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</si>
  <si>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</si>
  <si>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</si>
  <si>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</si>
  <si>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</si>
  <si>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</si>
  <si>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</si>
  <si>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</si>
  <si>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</si>
  <si>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</si>
  <si>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</si>
  <si>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</si>
  <si>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</si>
  <si>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</si>
  <si>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</si>
  <si>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</si>
  <si>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</si>
  <si>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</si>
  <si>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</si>
  <si>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</si>
  <si>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</si>
  <si>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</si>
  <si>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</si>
  <si>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</si>
  <si>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</si>
  <si>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</si>
  <si>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</si>
  <si>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</si>
  <si>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</si>
  <si>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</si>
  <si>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</si>
  <si>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</si>
  <si>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</si>
  <si>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</si>
  <si>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</si>
  <si>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</si>
  <si>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</si>
  <si>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</si>
  <si>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</si>
  <si>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</si>
  <si>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</si>
  <si>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</si>
  <si>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</si>
  <si>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</si>
  <si>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</si>
  <si>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</si>
  <si>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</si>
  <si>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</si>
  <si>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</si>
  <si>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</si>
  <si>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</si>
  <si>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</si>
  <si>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</si>
  <si>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</si>
  <si>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</si>
  <si>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</si>
  <si>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</si>
  <si>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</si>
  <si>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</si>
  <si>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</si>
  <si>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</si>
  <si>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</si>
  <si>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</si>
  <si>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</si>
  <si>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</si>
  <si>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</si>
  <si>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</si>
  <si>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</si>
  <si>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</si>
  <si>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</si>
  <si>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</si>
  <si>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</si>
  <si>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</si>
  <si>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</si>
  <si>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</si>
  <si>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</si>
  <si>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</si>
  <si>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</si>
  <si>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</si>
  <si>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</si>
  <si>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</si>
  <si>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</si>
  <si>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</si>
  <si>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</si>
  <si>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</si>
  <si>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</si>
  <si>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</si>
  <si>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</si>
  <si>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</si>
  <si>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</si>
  <si>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</si>
  <si>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</si>
  <si>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</si>
  <si>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</si>
  <si>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</si>
  <si>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</si>
  <si>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</si>
  <si>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</si>
  <si>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</si>
  <si>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</si>
  <si>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</si>
  <si>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</si>
  <si>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</si>
  <si>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</si>
  <si>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</si>
  <si>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</si>
  <si>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</si>
  <si>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</si>
  <si>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</si>
  <si>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</si>
  <si>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</si>
  <si>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</si>
  <si>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</si>
  <si>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</si>
  <si>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</si>
  <si>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</si>
  <si>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</si>
  <si>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</si>
  <si>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</si>
  <si>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</si>
  <si>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</si>
  <si>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</si>
  <si>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</si>
  <si>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</si>
  <si>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</si>
  <si>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</si>
  <si>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</si>
  <si>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</si>
  <si>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</si>
  <si>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</si>
  <si>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</si>
  <si>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</si>
  <si>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</si>
  <si>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</si>
  <si>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</si>
  <si>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</si>
  <si>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</si>
  <si>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</si>
  <si>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</si>
  <si>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</si>
  <si>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</si>
  <si>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</si>
  <si>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</si>
  <si>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</si>
  <si>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</si>
  <si>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</si>
  <si>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</si>
  <si>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</si>
  <si>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</si>
  <si>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</si>
  <si>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</si>
  <si>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</si>
  <si>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</si>
  <si>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</si>
  <si>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</si>
  <si>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</si>
  <si>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</si>
  <si>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</si>
  <si>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</si>
  <si>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</si>
  <si>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</si>
  <si>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</si>
  <si>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</si>
  <si>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</si>
  <si>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</si>
  <si>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</si>
  <si>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</si>
  <si>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</si>
  <si>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</si>
  <si>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</si>
  <si>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</si>
  <si>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</si>
  <si>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</si>
  <si>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</si>
  <si>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</si>
  <si>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</si>
  <si>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</si>
  <si>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</si>
  <si>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</si>
  <si>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</si>
  <si>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</si>
  <si>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</si>
  <si>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</si>
  <si>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</si>
  <si>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</si>
  <si>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</si>
  <si>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</si>
  <si>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</si>
  <si>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</si>
  <si>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</si>
  <si>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</si>
  <si>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</si>
  <si>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</si>
  <si>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</si>
  <si>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</si>
  <si>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</si>
  <si>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</si>
  <si>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</si>
  <si>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</si>
  <si>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</si>
  <si>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</si>
  <si>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</si>
  <si>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</si>
  <si>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</si>
  <si>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</si>
  <si>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</si>
  <si>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</si>
  <si>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</si>
  <si>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</si>
  <si>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</si>
  <si>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</si>
  <si>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</si>
  <si>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</si>
  <si>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</si>
  <si>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</si>
  <si>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</si>
  <si>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</si>
  <si>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</si>
  <si>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</si>
  <si>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</si>
  <si>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</si>
  <si>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</si>
  <si>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</si>
  <si>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</si>
  <si>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</si>
  <si>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</si>
  <si>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</si>
  <si>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</si>
  <si>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</si>
  <si>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</si>
  <si>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</si>
  <si>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</si>
  <si>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</si>
  <si>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</si>
  <si>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</si>
  <si>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</si>
  <si>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</si>
  <si>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</si>
  <si>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</si>
  <si>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</si>
  <si>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</si>
  <si>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</si>
  <si>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</si>
  <si>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</si>
  <si>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</si>
  <si>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</si>
  <si>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</si>
  <si>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</si>
  <si>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</si>
  <si>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</si>
  <si>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</si>
  <si>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</si>
  <si>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</si>
  <si>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</si>
  <si>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</si>
  <si>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</si>
  <si>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</si>
  <si>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</si>
  <si>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</si>
  <si>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</si>
  <si>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</si>
  <si>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</si>
  <si>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</si>
  <si>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</si>
  <si>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</si>
  <si>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</si>
  <si>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</si>
  <si>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</si>
  <si>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</si>
  <si>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</si>
  <si>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</si>
  <si>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</si>
  <si>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</si>
  <si>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</si>
  <si>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</si>
  <si>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</si>
  <si>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</si>
  <si>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</si>
  <si>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</si>
  <si>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</si>
  <si>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</si>
  <si>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</si>
  <si>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</si>
  <si>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</si>
  <si>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</si>
  <si>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</si>
  <si>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</si>
  <si>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</si>
  <si>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</si>
  <si>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</si>
  <si>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</si>
  <si>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</si>
  <si>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</si>
  <si>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</si>
  <si>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</si>
  <si>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</si>
  <si>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</si>
  <si>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</si>
  <si>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</si>
  <si>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</si>
  <si>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</si>
  <si>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</si>
  <si>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</si>
  <si>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</si>
  <si>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</si>
  <si>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</si>
  <si>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</si>
  <si>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</si>
  <si>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</si>
  <si>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</si>
  <si>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</si>
  <si>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</si>
  <si>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</si>
  <si>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</si>
  <si>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</si>
  <si>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</si>
  <si>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</si>
  <si>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</si>
  <si>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</si>
  <si>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</si>
  <si>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</si>
  <si>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</si>
  <si>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</si>
  <si>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</si>
  <si>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</si>
  <si>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</si>
  <si>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</si>
  <si>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</si>
  <si>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</si>
  <si>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</si>
  <si>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</si>
  <si>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</si>
  <si>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</si>
  <si>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</si>
  <si>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</si>
  <si>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</si>
  <si>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</si>
  <si>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</si>
  <si>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</si>
  <si>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</si>
  <si>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</si>
  <si>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</si>
  <si>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</si>
  <si>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</si>
  <si>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</si>
  <si>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</si>
  <si>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</si>
  <si>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</si>
  <si>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</si>
  <si>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</si>
  <si>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</si>
  <si>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</si>
  <si>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</si>
  <si>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</si>
  <si>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</si>
  <si>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</si>
  <si>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</si>
  <si>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</si>
  <si>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</si>
  <si>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</si>
  <si>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</si>
  <si>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</si>
  <si>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</si>
  <si>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</si>
  <si>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</si>
  <si>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</si>
  <si>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</si>
  <si>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</si>
  <si>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</si>
  <si>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</si>
  <si>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</si>
  <si>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</si>
  <si>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</si>
  <si>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</si>
  <si>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</si>
  <si>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</si>
  <si>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</si>
  <si>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</si>
  <si>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</si>
  <si>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</si>
  <si>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</si>
  <si>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</si>
  <si>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</si>
  <si>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</si>
  <si>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</si>
  <si>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</si>
  <si>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</si>
  <si>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</si>
  <si>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</si>
  <si>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</si>
  <si>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</si>
  <si>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</si>
  <si>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</si>
  <si>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</si>
  <si>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</si>
  <si>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</si>
  <si>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</si>
  <si>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</si>
  <si>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</si>
  <si>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</si>
  <si>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</si>
  <si>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</si>
  <si>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</si>
  <si>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</si>
  <si>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</si>
  <si>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</si>
  <si>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</si>
  <si>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</si>
  <si>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</si>
  <si>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</si>
  <si>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</si>
  <si>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</si>
  <si>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</si>
  <si>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</si>
  <si>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</si>
  <si>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</si>
  <si>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</si>
  <si>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</si>
  <si>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</si>
  <si>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</si>
  <si>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</si>
  <si>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</si>
  <si>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</si>
  <si>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</si>
  <si>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</si>
  <si>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</si>
  <si>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</si>
  <si>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</si>
  <si>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</si>
  <si>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</si>
  <si>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</si>
  <si>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</si>
  <si>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</si>
  <si>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</si>
  <si>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</si>
  <si>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</si>
  <si>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</si>
  <si>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</si>
  <si>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</si>
  <si>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</si>
  <si>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</si>
  <si>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</si>
  <si>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</si>
  <si>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</si>
  <si>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</si>
  <si>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</si>
  <si>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</si>
  <si>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</si>
  <si>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</si>
  <si>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</si>
  <si>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</si>
  <si>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</si>
  <si>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</si>
  <si>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</si>
  <si>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</si>
  <si>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</si>
  <si>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</si>
  <si>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</si>
  <si>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</si>
  <si>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</si>
  <si>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</si>
  <si>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</si>
  <si>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</si>
  <si>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</si>
  <si>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</si>
  <si>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</si>
  <si>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</si>
  <si>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</si>
  <si>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</si>
  <si>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</si>
  <si>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</si>
  <si>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</si>
  <si>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</si>
  <si>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</si>
  <si>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</si>
  <si>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</si>
  <si>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</si>
  <si>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</si>
  <si>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</si>
  <si>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</si>
  <si>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</si>
  <si>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</si>
  <si>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</si>
  <si>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</si>
  <si>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</si>
  <si>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</si>
  <si>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</si>
  <si>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</si>
  <si>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</si>
  <si>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</si>
  <si>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</si>
  <si>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</si>
  <si>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</si>
  <si>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</si>
  <si>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</si>
  <si>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</si>
  <si>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</si>
  <si>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</si>
  <si>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</si>
  <si>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</si>
  <si>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</si>
  <si>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</si>
  <si>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</si>
  <si>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</si>
  <si>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</si>
  <si>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</si>
  <si>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</si>
  <si>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</si>
  <si>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</si>
  <si>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</si>
  <si>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</si>
  <si>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</si>
  <si>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</si>
  <si>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</si>
  <si>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</si>
  <si>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</si>
  <si>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</si>
  <si>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</si>
  <si>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</si>
  <si>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</si>
  <si>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</si>
  <si>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</si>
  <si>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</si>
  <si>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</si>
  <si>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</si>
  <si>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</si>
  <si>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</si>
  <si>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</si>
  <si>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</si>
  <si>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</si>
  <si>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</si>
  <si>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</si>
  <si>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</si>
  <si>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</si>
  <si>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</si>
  <si>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</si>
  <si>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</si>
  <si>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</si>
  <si>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</si>
  <si>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</si>
  <si>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</si>
  <si>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</si>
  <si>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</si>
  <si>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</si>
  <si>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</si>
  <si>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</si>
  <si>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</si>
  <si>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</si>
  <si>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</si>
  <si>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</si>
  <si>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</si>
  <si>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</si>
  <si>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</si>
  <si>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</si>
  <si>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</si>
  <si>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</si>
  <si>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</si>
  <si>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</si>
  <si>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</si>
  <si>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</si>
  <si>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</si>
  <si>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</si>
  <si>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</si>
  <si>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</si>
  <si>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</si>
  <si>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</si>
  <si>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</si>
  <si>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</si>
  <si>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</si>
  <si>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</si>
  <si>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</si>
  <si>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</si>
  <si>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</si>
  <si>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</si>
  <si>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</si>
  <si>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</si>
  <si>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</si>
  <si>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</si>
  <si>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</si>
  <si>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</si>
  <si>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</si>
  <si>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</si>
  <si>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</si>
  <si>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</si>
  <si>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</si>
  <si>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</si>
  <si>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</si>
  <si>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</si>
  <si>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</si>
  <si>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</si>
  <si>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</si>
  <si>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</si>
  <si>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</si>
  <si>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</si>
  <si>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</si>
  <si>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</si>
  <si>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</si>
  <si>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</si>
  <si>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</si>
  <si>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</si>
  <si>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</si>
  <si>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</si>
  <si>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</si>
  <si>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</si>
  <si>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</si>
  <si>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</si>
  <si>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</si>
  <si>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</si>
  <si>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</si>
  <si>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</si>
  <si>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</si>
  <si>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</si>
  <si>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</si>
  <si>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</si>
  <si>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</si>
  <si>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</si>
  <si>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</si>
  <si>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</si>
  <si>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</si>
  <si>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</si>
  <si>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</si>
  <si>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</si>
  <si>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</si>
  <si>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</si>
  <si>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</si>
  <si>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</si>
  <si>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</si>
  <si>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</si>
  <si>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</si>
  <si>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</si>
  <si>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</si>
  <si>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</si>
  <si>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</si>
  <si>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</si>
  <si>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</si>
  <si>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</si>
  <si>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</si>
  <si>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</si>
  <si>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</si>
  <si>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</si>
  <si>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</si>
  <si>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</si>
  <si>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</si>
  <si>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</si>
  <si>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</si>
  <si>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</si>
  <si>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</si>
  <si>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</si>
  <si>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</si>
  <si>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</si>
  <si>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</si>
  <si>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</si>
  <si>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</si>
  <si>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</si>
  <si>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</si>
  <si>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</si>
  <si>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</si>
  <si>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</si>
  <si>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</si>
  <si>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</si>
  <si>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</si>
  <si>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</si>
  <si>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</si>
  <si>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</si>
  <si>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</si>
  <si>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</si>
  <si>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</si>
  <si>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</si>
  <si>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</si>
  <si>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</si>
  <si>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</si>
  <si>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</si>
  <si>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</si>
  <si>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</si>
  <si>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</si>
  <si>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</si>
  <si>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</si>
  <si>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</si>
  <si>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</si>
  <si>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</si>
  <si>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</si>
  <si>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</si>
  <si>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</si>
  <si>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</si>
  <si>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</si>
  <si>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</si>
  <si>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</si>
  <si>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</si>
  <si>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</si>
  <si>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</si>
  <si>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</si>
  <si>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</si>
  <si>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</si>
  <si>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</si>
  <si>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</si>
  <si>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</si>
  <si>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</si>
  <si>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</si>
  <si>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</si>
  <si>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</si>
  <si>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</si>
  <si>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</si>
  <si>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</si>
  <si>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</si>
  <si>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</si>
  <si>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</si>
  <si>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</si>
  <si>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</si>
  <si>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</si>
  <si>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</si>
  <si>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</si>
  <si>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</si>
  <si>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</si>
  <si>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</si>
  <si>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</si>
  <si>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</si>
  <si>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</si>
  <si>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</si>
  <si>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</si>
  <si>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</si>
  <si>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</si>
  <si>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</si>
  <si>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</si>
  <si>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</si>
  <si>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</si>
  <si>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</si>
  <si>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</si>
  <si>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</si>
  <si>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</si>
  <si>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</si>
  <si>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</si>
  <si>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</si>
  <si>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</si>
  <si>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</si>
  <si>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</si>
  <si>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</si>
  <si>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</si>
  <si>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</si>
  <si>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</si>
  <si>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</si>
  <si>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</si>
  <si>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</si>
  <si>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</si>
  <si>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</si>
  <si>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</si>
  <si>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</si>
  <si>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</si>
  <si>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</si>
  <si>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</si>
  <si>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</si>
  <si>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</si>
  <si>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</si>
  <si>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</si>
  <si>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</si>
  <si>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</si>
  <si>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</si>
  <si>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</si>
  <si>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</si>
  <si>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</si>
  <si>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</si>
  <si>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</si>
  <si>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</si>
  <si>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</si>
  <si>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</si>
  <si>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</si>
  <si>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</si>
  <si>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</si>
  <si>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</si>
  <si>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</si>
  <si>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</si>
  <si>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</si>
  <si>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</si>
  <si>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</si>
  <si>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</si>
  <si>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</si>
  <si>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</si>
  <si>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</si>
  <si>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</si>
  <si>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</si>
  <si>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</si>
  <si>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</si>
  <si>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</si>
  <si>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</si>
  <si>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</si>
  <si>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</si>
  <si>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</si>
  <si>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</si>
  <si>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</si>
  <si>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</si>
  <si>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</si>
  <si>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</si>
  <si>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</si>
  <si>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</si>
  <si>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</si>
  <si>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</si>
  <si>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</si>
  <si>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</si>
  <si>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</si>
  <si>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</si>
  <si>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</si>
  <si>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</si>
  <si>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</si>
  <si>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</si>
  <si>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</si>
  <si>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</si>
  <si>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</si>
  <si>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</si>
  <si>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</si>
  <si>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</si>
  <si>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</si>
  <si>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</si>
  <si>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</si>
  <si>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</si>
  <si>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</si>
  <si>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</si>
  <si>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</si>
  <si>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</si>
  <si>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</si>
  <si>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</si>
  <si>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</si>
  <si>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</si>
  <si>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</si>
  <si>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</si>
  <si>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</si>
  <si>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</si>
  <si>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</si>
  <si>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</si>
  <si>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</si>
  <si>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</si>
  <si>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</si>
  <si>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</si>
  <si>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</si>
  <si>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</si>
  <si>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</si>
  <si>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</si>
  <si>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</si>
  <si>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</si>
  <si>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</si>
  <si>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</si>
  <si>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</si>
  <si>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</si>
  <si>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</si>
  <si>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</si>
  <si>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</si>
  <si>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</si>
  <si>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</si>
  <si>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</si>
  <si>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</si>
  <si>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</si>
  <si>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</si>
  <si>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</si>
  <si>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</si>
  <si>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</si>
  <si>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</si>
  <si>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</si>
  <si>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</si>
  <si>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</si>
  <si>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</si>
  <si>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</si>
  <si>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</si>
  <si>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</si>
  <si>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</si>
  <si>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</si>
  <si>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</si>
  <si>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</si>
  <si>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</si>
  <si>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</si>
  <si>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</si>
  <si>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</si>
  <si>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</si>
  <si>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</si>
  <si>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</si>
  <si>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</si>
  <si>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</si>
  <si>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</si>
  <si>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</si>
  <si>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</si>
  <si>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</si>
  <si>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</si>
  <si>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</si>
  <si>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</si>
  <si>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</si>
  <si>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</si>
  <si>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</si>
  <si>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</si>
  <si>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</si>
  <si>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</si>
  <si>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</si>
  <si>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</si>
  <si>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</si>
  <si>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</si>
  <si>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</si>
  <si>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</si>
  <si>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</si>
  <si>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</si>
  <si>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</si>
  <si>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</si>
  <si>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</si>
  <si>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</si>
  <si>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</si>
  <si>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</si>
  <si>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</si>
  <si>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</si>
  <si>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</si>
  <si>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</si>
  <si>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</si>
  <si>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</si>
  <si>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</si>
  <si>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</si>
  <si>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</si>
  <si>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</si>
  <si>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</si>
  <si>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</si>
  <si>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</si>
  <si>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</si>
  <si>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</si>
  <si>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</si>
  <si>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</si>
  <si>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</si>
  <si>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</si>
  <si>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</si>
  <si>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</si>
  <si>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</si>
  <si>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</si>
  <si>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</si>
  <si>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</si>
  <si>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</si>
  <si>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</si>
  <si>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</si>
  <si>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</si>
  <si>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</si>
  <si>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</si>
  <si>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</si>
  <si>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</si>
  <si>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</si>
  <si>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</si>
  <si>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</si>
  <si>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</si>
  <si>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</si>
  <si>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</si>
  <si>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</si>
  <si>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</si>
  <si>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</si>
  <si>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</si>
  <si>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</si>
  <si>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</si>
  <si>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</si>
  <si>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</si>
  <si>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</si>
  <si>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</si>
  <si>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</si>
  <si>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</si>
  <si>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</si>
  <si>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</si>
  <si>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</si>
  <si>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</si>
  <si>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</si>
  <si>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</si>
  <si>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</si>
  <si>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</si>
  <si>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</si>
  <si>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</si>
  <si>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</si>
  <si>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</si>
  <si>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</si>
  <si>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</si>
  <si>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</si>
  <si>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</si>
  <si>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</si>
  <si>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</si>
  <si>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</si>
  <si>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</si>
  <si>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</si>
  <si>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</si>
  <si>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</si>
  <si>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</si>
  <si>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</si>
  <si>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</si>
  <si>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</si>
  <si>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</si>
  <si>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</si>
  <si>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</si>
  <si>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</si>
  <si>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</si>
  <si>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</si>
  <si>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</si>
  <si>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</si>
  <si>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</si>
  <si>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</si>
  <si>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</si>
  <si>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</si>
  <si>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</si>
  <si>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</si>
  <si>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</si>
  <si>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</si>
  <si>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</si>
  <si>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</si>
  <si>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</si>
  <si>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</si>
  <si>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</si>
  <si>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</si>
  <si>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</si>
  <si>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</si>
  <si>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</si>
  <si>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</si>
  <si>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</si>
  <si>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</si>
  <si>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</si>
  <si>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</si>
  <si>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</si>
  <si>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</si>
  <si>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</si>
  <si>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</si>
  <si>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</si>
  <si>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</si>
  <si>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</si>
  <si>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</si>
  <si>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</si>
  <si>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</si>
  <si>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</si>
  <si>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</si>
  <si>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</si>
  <si>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</si>
  <si>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</si>
  <si>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</si>
  <si>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</si>
  <si>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</si>
  <si>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</si>
  <si>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</si>
  <si>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</si>
  <si>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</si>
  <si>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</si>
  <si>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</si>
  <si>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</si>
  <si>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</si>
  <si>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</si>
  <si>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</si>
  <si>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</si>
  <si>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</si>
  <si>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</si>
  <si>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</si>
  <si>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</si>
  <si>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</si>
  <si>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</si>
  <si>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</si>
  <si>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</si>
  <si>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</si>
  <si>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</si>
  <si>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</si>
  <si>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</si>
  <si>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</si>
  <si>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</si>
  <si>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</si>
  <si>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</si>
  <si>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</si>
  <si>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</si>
  <si>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</si>
  <si>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</si>
  <si>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</si>
  <si>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</si>
  <si>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</si>
  <si>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</si>
  <si>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</si>
  <si>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</si>
  <si>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</si>
  <si>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</si>
  <si>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</si>
  <si>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</si>
  <si>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</si>
  <si>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</si>
  <si>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</si>
  <si>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</si>
  <si>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</si>
  <si>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</si>
  <si>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</si>
  <si>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</si>
  <si>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</si>
  <si>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</si>
  <si>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</si>
  <si>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</si>
  <si>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</si>
  <si>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</si>
  <si>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</si>
  <si>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</si>
  <si>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</si>
  <si>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</si>
  <si>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</si>
  <si>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</si>
  <si>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</si>
  <si>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</si>
  <si>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</si>
  <si>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</si>
  <si>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</si>
  <si>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</si>
  <si>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</si>
  <si>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</si>
  <si>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</si>
  <si>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</si>
  <si>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</si>
  <si>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</si>
  <si>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</si>
  <si>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</si>
  <si>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</si>
  <si>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</si>
  <si>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</si>
  <si>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</si>
  <si>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</si>
  <si>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</si>
  <si>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</si>
  <si>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</si>
  <si>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</si>
  <si>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</si>
  <si>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</si>
  <si>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</si>
  <si>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</si>
  <si>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</si>
  <si>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</si>
  <si>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</si>
  <si>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</si>
  <si>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</si>
  <si>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</si>
  <si>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</si>
  <si>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</si>
  <si>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</si>
  <si>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</si>
  <si>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</si>
  <si>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</si>
  <si>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</si>
  <si>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</si>
  <si>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</si>
  <si>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</si>
  <si>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</si>
  <si>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</si>
  <si>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</si>
  <si>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</si>
  <si>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</si>
  <si>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</si>
  <si>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</si>
  <si>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</si>
  <si>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</si>
  <si>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</si>
  <si>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</si>
  <si>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</si>
  <si>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</si>
  <si>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</si>
  <si>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</si>
  <si>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</si>
  <si>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</si>
  <si>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</si>
  <si>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</si>
  <si>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</si>
  <si>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</si>
  <si>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</si>
  <si>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</si>
  <si>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</si>
  <si>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</si>
  <si>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</si>
  <si>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</si>
  <si>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</si>
  <si>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</si>
  <si>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</si>
  <si>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</si>
  <si>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</si>
  <si>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</si>
  <si>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</si>
  <si>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</si>
  <si>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</si>
  <si>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</si>
  <si>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</si>
  <si>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</si>
  <si>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</si>
  <si>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</si>
  <si>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</si>
  <si>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</si>
  <si>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</si>
  <si>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</si>
  <si>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</si>
  <si>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</si>
  <si>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</si>
  <si>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</si>
  <si>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</si>
  <si>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</si>
  <si>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</si>
  <si>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</si>
  <si>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</si>
  <si>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</si>
  <si>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</si>
  <si>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</si>
  <si>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</si>
  <si>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</si>
  <si>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</si>
  <si>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</si>
  <si>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</si>
  <si>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</si>
  <si>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</si>
  <si>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</si>
  <si>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</si>
  <si>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</si>
  <si>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</si>
  <si>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</si>
  <si>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</si>
  <si>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</si>
  <si>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</si>
  <si>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</si>
  <si>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</si>
  <si>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</si>
  <si>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</si>
  <si>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</si>
  <si>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</si>
  <si>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</si>
  <si>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</si>
  <si>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</si>
  <si>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</si>
  <si>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</si>
  <si>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</si>
  <si>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</si>
  <si>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</si>
  <si>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</si>
  <si>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</si>
  <si>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</si>
  <si>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</si>
  <si>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</si>
  <si>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</si>
  <si>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</si>
  <si>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</si>
  <si>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</si>
  <si>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</si>
  <si>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</si>
  <si>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</si>
  <si>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</si>
  <si>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</si>
  <si>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</si>
  <si>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</si>
  <si>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</si>
  <si>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</si>
  <si>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</si>
  <si>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</si>
  <si>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</si>
  <si>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</si>
  <si>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</si>
  <si>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</si>
  <si>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</si>
  <si>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</si>
  <si>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</si>
  <si>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</si>
  <si>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</si>
  <si>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</si>
  <si>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</si>
  <si>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</si>
  <si>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</si>
  <si>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</si>
  <si>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</si>
  <si>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</si>
  <si>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</si>
  <si>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</si>
  <si>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</si>
  <si>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</si>
  <si>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</si>
  <si>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</si>
  <si>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</si>
  <si>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</si>
  <si>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</si>
  <si>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</si>
  <si>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</si>
  <si>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</si>
  <si>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</si>
  <si>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</si>
  <si>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</si>
  <si>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</si>
  <si>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</si>
  <si>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</si>
  <si>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</si>
  <si>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</si>
  <si>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</si>
  <si>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</si>
  <si>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</si>
  <si>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</si>
  <si>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</si>
  <si>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</si>
  <si>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</si>
  <si>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</si>
  <si>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</si>
  <si>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</si>
  <si>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</si>
  <si>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</si>
  <si>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</si>
  <si>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</si>
  <si>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</si>
  <si>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</si>
  <si>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</si>
  <si>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</si>
  <si>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</si>
  <si>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</si>
  <si>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</si>
  <si>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</si>
  <si>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</si>
  <si>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</si>
  <si>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</si>
  <si>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</si>
  <si>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</si>
  <si>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</si>
  <si>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</si>
  <si>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</si>
  <si>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</si>
  <si>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</si>
  <si>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</si>
  <si>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</si>
  <si>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</si>
  <si>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</si>
  <si>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</si>
  <si>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</si>
  <si>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</si>
  <si>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</si>
  <si>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</si>
  <si>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</si>
  <si>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</si>
  <si>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</si>
  <si>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</si>
  <si>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</si>
  <si>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</si>
  <si>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</si>
  <si>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</si>
  <si>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</si>
  <si>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</si>
  <si>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</si>
  <si>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</si>
  <si>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</si>
  <si>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</si>
  <si>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</si>
  <si>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</si>
  <si>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</si>
  <si>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</si>
  <si>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</si>
  <si>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</si>
  <si>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</si>
  <si>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</si>
  <si>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</si>
  <si>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</si>
  <si>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</si>
  <si>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</si>
  <si>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</si>
  <si>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</si>
  <si>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</si>
  <si>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</si>
  <si>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</si>
  <si>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</si>
  <si>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</si>
  <si>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</si>
  <si>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</si>
  <si>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</si>
  <si>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</si>
  <si>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</si>
  <si>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</si>
  <si>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</si>
  <si>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</si>
  <si>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</si>
  <si>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</si>
  <si>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</si>
  <si>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</si>
  <si>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</si>
  <si>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</si>
  <si>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</si>
  <si>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</si>
  <si>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</si>
  <si>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</si>
  <si>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</si>
  <si>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</si>
  <si>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</si>
  <si>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</si>
  <si>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</si>
  <si>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</si>
  <si>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</si>
  <si>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</si>
  <si>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</si>
  <si>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</si>
  <si>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</si>
  <si>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</si>
  <si>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</si>
  <si>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</si>
  <si>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</si>
  <si>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</si>
  <si>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</si>
  <si>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</si>
  <si>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</si>
  <si>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</si>
  <si>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</si>
  <si>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</si>
  <si>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</si>
  <si>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</si>
  <si>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</si>
  <si>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</si>
  <si>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</si>
  <si>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</si>
  <si>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</si>
  <si>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</si>
  <si>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</si>
  <si>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</si>
  <si>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</si>
  <si>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</si>
  <si>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</si>
  <si>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</si>
  <si>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</si>
  <si>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</si>
  <si>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</si>
  <si>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</si>
  <si>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</si>
  <si>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</si>
  <si>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</si>
  <si>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</si>
  <si>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</si>
  <si>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</si>
  <si>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</si>
  <si>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</si>
  <si>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</si>
  <si>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</si>
  <si>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</si>
  <si>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</si>
  <si>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</si>
  <si>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</si>
  <si>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</si>
  <si>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</si>
  <si>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</si>
  <si>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</si>
  <si>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</si>
  <si>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</si>
  <si>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</si>
  <si>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</si>
  <si>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</si>
  <si>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</si>
  <si>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</si>
  <si>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</si>
  <si>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</si>
  <si>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</si>
  <si>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</si>
  <si>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</si>
  <si>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</si>
  <si>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</si>
  <si>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</si>
  <si>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</si>
  <si>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</si>
  <si>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</si>
  <si>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</si>
  <si>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</si>
  <si>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</si>
  <si>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</si>
  <si>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</si>
  <si>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</si>
  <si>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</si>
  <si>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</si>
  <si>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</si>
  <si>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</si>
  <si>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</si>
  <si>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</si>
  <si>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</si>
  <si>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</si>
  <si>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</si>
  <si>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</si>
  <si>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</si>
  <si>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</si>
  <si>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</si>
  <si>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</si>
  <si>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</si>
  <si>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</si>
  <si>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</si>
  <si>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</si>
  <si>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</si>
  <si>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</si>
  <si>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</si>
  <si>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</si>
  <si>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</si>
  <si>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</si>
  <si>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</si>
  <si>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</si>
  <si>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</si>
  <si>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</si>
  <si>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</si>
  <si>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</si>
  <si>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</si>
  <si>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</si>
  <si>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</si>
  <si>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</si>
  <si>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</si>
  <si>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</si>
  <si>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</si>
  <si>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</si>
  <si>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</si>
  <si>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</si>
  <si>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</si>
  <si>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</si>
  <si>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</si>
  <si>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</si>
  <si>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</si>
  <si>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</si>
  <si>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</si>
  <si>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</si>
  <si>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</si>
  <si>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</si>
  <si>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</si>
  <si>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</si>
  <si>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</si>
  <si>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</si>
  <si>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</si>
  <si>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</si>
  <si>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</si>
  <si>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</si>
  <si>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</si>
  <si>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</si>
  <si>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</si>
  <si>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</si>
  <si>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</si>
  <si>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</si>
  <si>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</si>
  <si>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</si>
  <si>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</si>
  <si>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</si>
  <si>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</si>
  <si>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</si>
  <si>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</si>
  <si>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</si>
  <si>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</si>
  <si>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</si>
  <si>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</si>
  <si>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</si>
  <si>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</si>
  <si>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</si>
  <si>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</si>
  <si>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</si>
  <si>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</si>
  <si>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</si>
  <si>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</si>
  <si>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</si>
  <si>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</si>
  <si>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</si>
  <si>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</si>
  <si>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</si>
  <si>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</si>
  <si>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</si>
  <si>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</si>
  <si>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</si>
  <si>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</si>
  <si>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</si>
  <si>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</si>
  <si>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</si>
  <si>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</si>
  <si>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</si>
  <si>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</si>
  <si>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</si>
  <si>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</si>
  <si>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</si>
  <si>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</si>
  <si>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</si>
  <si>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</si>
  <si>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</si>
  <si>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</si>
  <si>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</si>
  <si>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</si>
  <si>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</si>
  <si>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</si>
  <si>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</si>
  <si>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</si>
  <si>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</si>
  <si>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</si>
  <si>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</si>
  <si>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</si>
  <si>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</si>
  <si>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</si>
  <si>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</si>
  <si>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</si>
  <si>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</si>
  <si>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</si>
  <si>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</si>
  <si>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</si>
  <si>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</si>
  <si>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</si>
  <si>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</si>
  <si>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</si>
  <si>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</si>
  <si>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</si>
  <si>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</si>
  <si>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</si>
  <si>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</si>
  <si>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</si>
  <si>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</si>
  <si>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</si>
  <si>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</si>
  <si>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</si>
  <si>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</si>
  <si>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</si>
  <si>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</si>
  <si>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</si>
  <si>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</si>
  <si>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</si>
  <si>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</si>
  <si>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</si>
  <si>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</si>
  <si>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</si>
  <si>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</si>
  <si>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</si>
  <si>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</si>
  <si>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</si>
  <si>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</si>
  <si>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</si>
  <si>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</si>
  <si>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</si>
  <si>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</si>
  <si>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</si>
  <si>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</si>
  <si>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</si>
  <si>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</si>
  <si>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</si>
  <si>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</si>
  <si>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</si>
  <si>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</si>
  <si>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</si>
  <si>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</si>
  <si>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</si>
  <si>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</si>
  <si>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</si>
  <si>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</si>
  <si>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</si>
  <si>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</si>
  <si>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</si>
  <si>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</si>
  <si>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</si>
  <si>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</si>
  <si>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</si>
  <si>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</si>
  <si>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</si>
  <si>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</si>
  <si>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</si>
  <si>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</si>
  <si>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</si>
  <si>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</si>
  <si>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</si>
  <si>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</si>
  <si>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</si>
  <si>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</si>
  <si>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</si>
  <si>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</si>
  <si>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</si>
  <si>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</si>
  <si>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</si>
  <si>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</si>
  <si>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</si>
  <si>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</si>
  <si>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</si>
  <si>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</si>
  <si>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</si>
  <si>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</si>
  <si>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</si>
  <si>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</si>
  <si>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</si>
  <si>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</si>
  <si>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</si>
  <si>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</si>
  <si>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</si>
  <si>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</si>
  <si>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</si>
  <si>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</si>
  <si>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</si>
  <si>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</si>
  <si>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</si>
  <si>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</si>
  <si>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</si>
  <si>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</si>
  <si>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</si>
  <si>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</si>
  <si>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</si>
  <si>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</si>
  <si>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</si>
  <si>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</si>
  <si>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</si>
  <si>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</si>
  <si>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</si>
  <si>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</si>
  <si>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</si>
  <si>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</si>
  <si>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</si>
  <si>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</si>
  <si>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</si>
  <si>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</si>
  <si>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</si>
  <si>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</si>
  <si>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</si>
  <si>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</si>
  <si>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</si>
  <si>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</si>
  <si>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</si>
  <si>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</si>
  <si>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</si>
  <si>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</si>
  <si>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</si>
  <si>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</si>
  <si>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</si>
  <si>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</si>
  <si>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</si>
  <si>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</si>
  <si>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</si>
  <si>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</si>
  <si>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</si>
  <si>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</si>
  <si>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</si>
  <si>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</si>
  <si>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</si>
  <si>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</si>
  <si>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</si>
  <si>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</si>
  <si>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</si>
  <si>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</si>
  <si>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</si>
  <si>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</si>
  <si>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</si>
  <si>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</si>
  <si>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</si>
  <si>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</si>
  <si>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</si>
  <si>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</si>
  <si>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</si>
  <si>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</si>
  <si>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</si>
  <si>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</si>
  <si>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</si>
  <si>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</si>
  <si>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</si>
  <si>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</si>
  <si>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</si>
  <si>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</si>
  <si>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</si>
  <si>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</si>
  <si>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</si>
  <si>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</si>
  <si>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</si>
  <si>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</si>
  <si>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</si>
  <si>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</si>
  <si>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</si>
  <si>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</si>
  <si>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</si>
  <si>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</si>
  <si>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</si>
  <si>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</si>
  <si>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</si>
  <si>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</si>
  <si>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</si>
  <si>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</si>
  <si>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</si>
  <si>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</si>
  <si>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</si>
  <si>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</si>
  <si>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</si>
  <si>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</si>
  <si>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</si>
  <si>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</si>
  <si>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</si>
  <si>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</si>
  <si>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</si>
  <si>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</si>
  <si>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</si>
  <si>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</si>
  <si>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</si>
  <si>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</si>
  <si>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</si>
  <si>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</si>
  <si>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</si>
  <si>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</si>
  <si>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</si>
  <si>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</si>
  <si>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</si>
  <si>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</si>
  <si>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</si>
  <si>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</si>
  <si>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</si>
  <si>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</si>
  <si>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</si>
  <si>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</si>
  <si>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</si>
  <si>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</si>
  <si>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</si>
  <si>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</si>
  <si>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</si>
  <si>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</si>
  <si>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</si>
  <si>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</si>
  <si>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</si>
  <si>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</si>
  <si>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</si>
  <si>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</si>
  <si>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</si>
  <si>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</si>
  <si>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</si>
  <si>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</si>
  <si>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</si>
  <si>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</si>
  <si>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</si>
  <si>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</si>
  <si>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</si>
  <si>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</si>
  <si>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</si>
  <si>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</si>
  <si>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</si>
  <si>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</si>
  <si>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</si>
  <si>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</si>
  <si>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</si>
  <si>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</si>
  <si>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</si>
  <si>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</si>
  <si>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</si>
  <si>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</si>
  <si>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</si>
  <si>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</si>
  <si>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</si>
  <si>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</si>
  <si>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</si>
  <si>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</si>
  <si>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</si>
  <si>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</si>
  <si>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</si>
  <si>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</si>
  <si>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</si>
  <si>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</si>
  <si>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</si>
  <si>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</si>
  <si>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</si>
  <si>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</si>
  <si>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</si>
  <si>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</si>
  <si>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</si>
  <si>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</si>
  <si>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</si>
  <si>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</si>
  <si>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</si>
  <si>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</si>
  <si>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</si>
  <si>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</si>
  <si>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</si>
  <si>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</si>
  <si>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</si>
  <si>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</si>
  <si>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</si>
  <si>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</si>
  <si>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</si>
  <si>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</si>
  <si>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</si>
  <si>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</si>
  <si>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</si>
  <si>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</si>
  <si>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</si>
  <si>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</si>
  <si>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</si>
  <si>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</si>
  <si>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</si>
  <si>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</si>
  <si>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</si>
  <si>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</si>
  <si>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</si>
  <si>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</si>
  <si>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</si>
  <si>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</si>
  <si>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</si>
  <si>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</si>
  <si>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</si>
  <si>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</si>
  <si>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</si>
  <si>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</si>
  <si>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</si>
  <si>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</si>
  <si>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</si>
  <si>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</si>
  <si>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</si>
  <si>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</si>
  <si>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</si>
  <si>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</si>
  <si>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</si>
  <si>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</si>
  <si>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</si>
  <si>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</si>
  <si>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</si>
  <si>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</si>
  <si>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</si>
  <si>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</si>
  <si>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</si>
  <si>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</si>
  <si>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</si>
  <si>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</si>
  <si>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</si>
  <si>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</si>
  <si>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</si>
  <si>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</si>
  <si>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</si>
  <si>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</si>
  <si>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</si>
  <si>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</si>
  <si>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</si>
  <si>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</si>
  <si>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</si>
  <si>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</si>
  <si>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</si>
  <si>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</si>
  <si>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</si>
  <si>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</si>
  <si>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</si>
  <si>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</si>
  <si>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</si>
  <si>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</si>
  <si>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</si>
  <si>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</si>
  <si>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</si>
  <si>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</si>
  <si>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</si>
  <si>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</si>
  <si>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</si>
  <si>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</si>
  <si>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</si>
  <si>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</si>
  <si>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</si>
  <si>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</si>
  <si>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</si>
  <si>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</si>
  <si>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</si>
  <si>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</si>
  <si>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</si>
  <si>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</si>
  <si>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</si>
  <si>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</si>
  <si>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</si>
  <si>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</si>
  <si>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</si>
  <si>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</si>
  <si>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</si>
  <si>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</si>
  <si>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</si>
  <si>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</si>
  <si>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</si>
  <si>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</si>
  <si>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</si>
  <si>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</si>
  <si>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</si>
  <si>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</si>
  <si>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</si>
  <si>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</si>
  <si>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</si>
  <si>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</si>
  <si>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</si>
  <si>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</si>
  <si>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</si>
  <si>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</si>
  <si>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</si>
  <si>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</si>
  <si>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</si>
  <si>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</si>
  <si>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</si>
  <si>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</si>
  <si>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</si>
  <si>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</si>
  <si>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</si>
  <si>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</si>
  <si>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</si>
  <si>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</si>
  <si>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</si>
  <si>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</si>
  <si>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</si>
  <si>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</si>
  <si>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</si>
  <si>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</si>
  <si>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</si>
  <si>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</si>
  <si>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</si>
  <si>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</si>
  <si>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</si>
  <si>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</si>
  <si>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</si>
  <si>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</si>
  <si>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</si>
  <si>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</si>
  <si>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</si>
  <si>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</si>
  <si>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</si>
  <si>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</si>
  <si>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</si>
  <si>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</si>
  <si>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</si>
  <si>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</si>
  <si>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</si>
  <si>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</si>
  <si>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</si>
  <si>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</si>
  <si>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</si>
  <si>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</si>
  <si>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</si>
  <si>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</si>
  <si>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</si>
  <si>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</si>
  <si>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</si>
  <si>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</si>
  <si>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</si>
  <si>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</si>
  <si>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</si>
  <si>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</si>
  <si>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</si>
  <si>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</si>
  <si>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</si>
  <si>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</si>
  <si>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</si>
  <si>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</si>
  <si>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</si>
  <si>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</si>
  <si>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</si>
  <si>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</si>
  <si>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</si>
  <si>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</si>
  <si>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</si>
  <si>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</si>
  <si>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</si>
  <si>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</si>
  <si>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</si>
  <si>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</si>
  <si>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</si>
  <si>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</si>
  <si>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</si>
  <si>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</si>
  <si>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</si>
  <si>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</si>
  <si>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</si>
  <si>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</si>
  <si>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</si>
  <si>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</si>
  <si>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</si>
  <si>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</si>
  <si>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</si>
  <si>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</si>
  <si>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</si>
  <si>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</si>
  <si>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</si>
  <si>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</si>
  <si>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</si>
  <si>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</si>
  <si>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</si>
  <si>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</si>
  <si>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</si>
  <si>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</si>
  <si>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</si>
  <si>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</si>
  <si>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</si>
  <si>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</si>
  <si>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</si>
  <si>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</si>
  <si>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</si>
  <si>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</si>
  <si>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</si>
  <si>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</si>
  <si>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</si>
  <si>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</si>
  <si>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</si>
  <si>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</si>
  <si>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</si>
  <si>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</si>
  <si>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</si>
  <si>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</si>
  <si>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</si>
  <si>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</si>
  <si>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</si>
  <si>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</si>
  <si>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</si>
  <si>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</si>
  <si>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</si>
  <si>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</si>
  <si>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</si>
  <si>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</si>
  <si>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</si>
  <si>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</si>
  <si>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</si>
  <si>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</si>
  <si>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</si>
  <si>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</si>
  <si>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</si>
  <si>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</si>
  <si>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</si>
  <si>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</si>
  <si>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</si>
  <si>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</si>
  <si>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</si>
  <si>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</si>
  <si>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</si>
  <si>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</si>
  <si>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</si>
  <si>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</si>
  <si>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</si>
  <si>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</si>
  <si>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</si>
  <si>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</si>
  <si>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</si>
  <si>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</si>
  <si>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</si>
  <si>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</si>
  <si>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</si>
  <si>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</si>
  <si>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</si>
  <si>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</si>
  <si>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</si>
  <si>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</si>
  <si>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</si>
  <si>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</si>
  <si>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</si>
  <si>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</si>
  <si>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</si>
  <si>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</si>
  <si>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</si>
  <si>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</si>
  <si>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</si>
  <si>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</si>
  <si>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</si>
  <si>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</si>
  <si>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</si>
  <si>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</si>
  <si>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</si>
  <si>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</si>
  <si>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</si>
  <si>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</si>
  <si>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</si>
  <si>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</si>
  <si>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</si>
  <si>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</si>
  <si>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</si>
  <si>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</si>
  <si>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</si>
  <si>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</si>
  <si>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</si>
  <si>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</si>
  <si>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</si>
  <si>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</si>
  <si>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</si>
  <si>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</si>
  <si>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</si>
  <si>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</si>
  <si>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</si>
  <si>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</si>
  <si>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</si>
  <si>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</si>
  <si>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</si>
  <si>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</si>
  <si>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</si>
  <si>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</si>
  <si>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</si>
  <si>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</si>
  <si>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</si>
  <si>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</si>
  <si>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</si>
  <si>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</si>
  <si>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</si>
  <si>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</si>
  <si>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</si>
  <si>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</si>
  <si>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</si>
  <si>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</si>
  <si>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</si>
  <si>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</si>
  <si>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</si>
  <si>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</si>
  <si>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</si>
  <si>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</si>
  <si>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</si>
  <si>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</si>
  <si>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</si>
  <si>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</si>
  <si>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</si>
  <si>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</si>
  <si>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</si>
  <si>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</si>
  <si>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</si>
  <si>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</si>
  <si>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</si>
  <si>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</si>
  <si>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</si>
  <si>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</si>
  <si>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</si>
  <si>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</si>
  <si>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</si>
  <si>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</si>
  <si>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</si>
  <si>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</si>
  <si>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</si>
  <si>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</si>
  <si>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</si>
  <si>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</si>
  <si>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</si>
  <si>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</si>
  <si>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</si>
  <si>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</si>
  <si>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</si>
  <si>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</si>
  <si>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</si>
  <si>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</si>
  <si>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</si>
  <si>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</si>
  <si>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</si>
  <si>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</si>
  <si>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</si>
  <si>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</si>
  <si>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</si>
  <si>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</si>
  <si>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</si>
  <si>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</si>
  <si>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</si>
  <si>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</si>
  <si>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</si>
  <si>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</si>
  <si>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</si>
  <si>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</si>
  <si>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</si>
  <si>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</si>
  <si>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</si>
  <si>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</si>
  <si>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</si>
  <si>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</si>
  <si>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</si>
  <si>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</si>
  <si>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</si>
  <si>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</si>
  <si>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</si>
  <si>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</si>
  <si>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</si>
  <si>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</si>
  <si>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</si>
  <si>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</si>
  <si>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</si>
  <si>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</si>
  <si>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</si>
  <si>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</si>
  <si>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</si>
  <si>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</si>
  <si>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</si>
  <si>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</si>
  <si>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</si>
  <si>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</si>
  <si>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</si>
  <si>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</si>
  <si>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</si>
  <si>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</si>
  <si>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</si>
  <si>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</si>
  <si>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</si>
  <si>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</si>
  <si>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</si>
  <si>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</si>
  <si>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</si>
  <si>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</si>
  <si>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</si>
  <si>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</si>
  <si>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</si>
  <si>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</si>
  <si>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</si>
  <si>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</si>
  <si>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</si>
  <si>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</si>
  <si>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</si>
  <si>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</si>
  <si>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</si>
  <si>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</si>
  <si>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</si>
  <si>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</si>
  <si>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</si>
  <si>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</si>
  <si>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</si>
  <si>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</si>
  <si>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</si>
  <si>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</si>
  <si>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</si>
  <si>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</si>
  <si>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</si>
  <si>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</si>
  <si>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</si>
  <si>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</si>
  <si>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</si>
  <si>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</si>
  <si>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</si>
  <si>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</si>
  <si>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</si>
  <si>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</si>
  <si>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</si>
  <si>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</si>
  <si>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</si>
  <si>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</si>
  <si>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</si>
  <si>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</si>
  <si>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</si>
  <si>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</si>
  <si>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</si>
  <si>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</si>
  <si>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</si>
  <si>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</si>
  <si>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</si>
  <si>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</si>
  <si>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</si>
  <si>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</si>
  <si>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</si>
  <si>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</si>
  <si>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</si>
  <si>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</si>
  <si>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</si>
  <si>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</si>
  <si>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</si>
  <si>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</si>
  <si>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</si>
  <si>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</si>
  <si>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</si>
  <si>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</si>
  <si>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</si>
  <si>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</si>
  <si>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</si>
  <si>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</si>
  <si>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</si>
  <si>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</si>
  <si>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</si>
  <si>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</si>
  <si>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</si>
  <si>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</si>
  <si>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</si>
  <si>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</si>
  <si>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</si>
  <si>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</si>
  <si>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</si>
  <si>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</si>
  <si>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</si>
  <si>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</si>
  <si>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</si>
  <si>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</si>
  <si>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</si>
  <si>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</si>
  <si>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</si>
  <si>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</si>
  <si>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</si>
  <si>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</si>
  <si>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</si>
  <si>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</si>
  <si>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</si>
  <si>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</si>
  <si>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</si>
  <si>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</si>
  <si>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</si>
  <si>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</si>
  <si>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</si>
  <si>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</si>
  <si>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</si>
  <si>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</si>
  <si>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</si>
  <si>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</si>
  <si>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</si>
  <si>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</si>
  <si>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</si>
  <si>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</si>
  <si>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</si>
  <si>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</si>
  <si>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</si>
  <si>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</si>
  <si>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</si>
  <si>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</si>
  <si>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</si>
  <si>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</si>
  <si>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</si>
  <si>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</si>
  <si>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</si>
  <si>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</si>
  <si>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</si>
  <si>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</si>
  <si>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</si>
  <si>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</si>
  <si>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</si>
  <si>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</si>
  <si>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</si>
  <si>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</si>
  <si>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</si>
  <si>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</si>
  <si>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</si>
  <si>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</si>
  <si>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</si>
  <si>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</si>
  <si>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</si>
  <si>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</si>
  <si>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</si>
  <si>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</si>
  <si>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</si>
  <si>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</si>
  <si>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</si>
  <si>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</si>
  <si>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</si>
  <si>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</si>
  <si>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</si>
  <si>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</si>
  <si>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</si>
  <si>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</si>
  <si>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</si>
  <si>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</si>
  <si>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</si>
  <si>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</si>
  <si>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</si>
  <si>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</si>
  <si>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</si>
  <si>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</si>
  <si>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</si>
  <si>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</si>
  <si>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</si>
  <si>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</si>
  <si>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</si>
  <si>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</si>
  <si>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</si>
  <si>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</si>
  <si>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</si>
  <si>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</si>
  <si>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</si>
  <si>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</si>
  <si>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</si>
  <si>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</si>
  <si>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</si>
  <si>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</si>
  <si>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</si>
  <si>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</si>
  <si>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</si>
  <si>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</si>
  <si>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</si>
  <si>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</si>
  <si>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</si>
  <si>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</si>
  <si>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</si>
  <si>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</si>
  <si>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</si>
  <si>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</si>
  <si>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</si>
  <si>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</si>
  <si>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</si>
  <si>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</si>
  <si>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</si>
  <si>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</si>
  <si>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</si>
  <si>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</si>
  <si>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</si>
  <si>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</si>
  <si>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</si>
  <si>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</si>
  <si>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</si>
  <si>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</si>
  <si>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</si>
  <si>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</si>
  <si>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</si>
  <si>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</si>
  <si>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</si>
  <si>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</si>
  <si>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</si>
  <si>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</si>
  <si>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</si>
  <si>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</si>
  <si>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</si>
  <si>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</si>
  <si>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</si>
  <si>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</si>
  <si>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</si>
  <si>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</si>
  <si>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</si>
  <si>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</si>
  <si>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</si>
  <si>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</si>
  <si>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</si>
  <si>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</si>
  <si>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</si>
  <si>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</si>
  <si>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</si>
  <si>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</si>
  <si>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</si>
  <si>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</si>
  <si>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</si>
  <si>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</si>
  <si>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</si>
  <si>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</si>
  <si>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</si>
  <si>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</si>
  <si>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</si>
  <si>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</si>
  <si>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</si>
  <si>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</si>
  <si>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</si>
  <si>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</si>
  <si>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</si>
  <si>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</si>
  <si>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</si>
  <si>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</si>
  <si>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</si>
  <si>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</si>
  <si>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</si>
  <si>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</si>
  <si>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</si>
  <si>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</si>
  <si>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</si>
  <si>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</si>
  <si>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</si>
  <si>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</si>
  <si>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</si>
  <si>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</si>
  <si>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</si>
  <si>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</si>
  <si>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</si>
  <si>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</si>
  <si>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</si>
  <si>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</si>
  <si>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</si>
  <si>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</si>
  <si>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</si>
  <si>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</si>
  <si>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</si>
  <si>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</si>
  <si>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</si>
  <si>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</si>
  <si>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</si>
  <si>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</si>
  <si>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</si>
  <si>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</si>
  <si>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</si>
  <si>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</si>
  <si>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</si>
  <si>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</si>
  <si>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</si>
  <si>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</si>
  <si>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</si>
  <si>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</si>
  <si>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</si>
  <si>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</si>
  <si>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</si>
  <si>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</si>
  <si>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</si>
  <si>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</si>
  <si>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</si>
  <si>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</si>
  <si>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</si>
  <si>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</si>
  <si>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</si>
  <si>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</si>
  <si>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</si>
  <si>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</si>
  <si>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</si>
  <si>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</si>
  <si>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</si>
  <si>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</si>
  <si>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</si>
  <si>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</si>
  <si>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</si>
  <si>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</si>
  <si>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</si>
  <si>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</si>
  <si>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</si>
  <si>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</si>
  <si>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</si>
  <si>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</si>
  <si>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</si>
  <si>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</si>
  <si>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</si>
  <si>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</si>
  <si>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</si>
  <si>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</si>
  <si>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</si>
  <si>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</si>
  <si>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</si>
  <si>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</si>
  <si>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</si>
  <si>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</si>
  <si>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</si>
  <si>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</si>
  <si>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</si>
  <si>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</si>
  <si>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</si>
  <si>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</si>
  <si>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</si>
  <si>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</si>
  <si>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</si>
  <si>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</si>
  <si>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</si>
  <si>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</si>
  <si>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</si>
  <si>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</si>
  <si>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</si>
  <si>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</si>
  <si>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</si>
  <si>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</si>
  <si>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</si>
  <si>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</si>
  <si>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</si>
  <si>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</si>
  <si>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</si>
  <si>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</si>
  <si>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</si>
  <si>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</si>
  <si>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</si>
  <si>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</si>
  <si>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</si>
  <si>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</si>
  <si>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</si>
  <si>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</si>
  <si>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</si>
  <si>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</si>
  <si>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</si>
  <si>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</si>
  <si>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</si>
  <si>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</si>
  <si>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</si>
  <si>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</si>
  <si>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</si>
  <si>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</si>
  <si>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</si>
  <si>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</si>
  <si>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</si>
  <si>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</si>
  <si>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</si>
  <si>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</si>
  <si>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</si>
  <si>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</si>
  <si>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</si>
  <si>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</si>
  <si>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</si>
  <si>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</si>
  <si>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</si>
  <si>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</si>
  <si>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</si>
  <si>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</si>
  <si>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</si>
  <si>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</si>
  <si>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</si>
  <si>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</si>
  <si>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</si>
  <si>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</si>
  <si>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</si>
  <si>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</si>
  <si>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</si>
  <si>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</si>
  <si>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</si>
  <si>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</si>
  <si>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</si>
  <si>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</si>
  <si>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</si>
  <si>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</si>
  <si>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</si>
  <si>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</si>
  <si>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</si>
  <si>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</si>
  <si>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</si>
  <si>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</si>
  <si>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</si>
  <si>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</si>
  <si>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</si>
  <si>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</si>
  <si>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</si>
  <si>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</si>
  <si>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</si>
  <si>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</si>
  <si>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</si>
  <si>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</si>
  <si>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</si>
  <si>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</si>
  <si>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</si>
  <si>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</si>
  <si>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</si>
  <si>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</si>
  <si>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</si>
  <si>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</si>
  <si>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</si>
  <si>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</si>
  <si>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</si>
  <si>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</si>
  <si>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</si>
  <si>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</si>
  <si>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</si>
  <si>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</si>
  <si>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</si>
  <si>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</si>
  <si>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</si>
  <si>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</si>
  <si>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</si>
  <si>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</si>
  <si>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</si>
  <si>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</si>
  <si>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</si>
  <si>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</si>
  <si>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</si>
  <si>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</si>
  <si>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</si>
  <si>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</si>
  <si>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</si>
  <si>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</si>
  <si>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</si>
  <si>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</si>
  <si>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</si>
  <si>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</si>
  <si>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</si>
  <si>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</si>
  <si>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</si>
  <si>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</si>
  <si>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</si>
  <si>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</si>
  <si>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</si>
  <si>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</si>
  <si>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</si>
  <si>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</si>
  <si>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</si>
  <si>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</si>
  <si>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</si>
  <si>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</si>
  <si>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</si>
  <si>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</si>
  <si>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</si>
  <si>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</si>
  <si>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</si>
  <si>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</si>
  <si>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</si>
  <si>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</si>
  <si>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</si>
  <si>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</si>
  <si>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</si>
  <si>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</si>
  <si>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</si>
  <si>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</si>
  <si>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</si>
  <si>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</si>
  <si>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</si>
  <si>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</si>
  <si>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</si>
  <si>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</si>
  <si>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</si>
  <si>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</si>
  <si>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</si>
  <si>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</si>
  <si>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</si>
  <si>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</si>
  <si>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</si>
  <si>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</si>
  <si>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</si>
  <si>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</si>
  <si>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</si>
  <si>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</si>
  <si>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</si>
  <si>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</si>
  <si>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</si>
  <si>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</si>
  <si>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</si>
  <si>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</si>
  <si>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</si>
  <si>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</si>
  <si>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</si>
  <si>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</si>
  <si>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</si>
  <si>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</si>
  <si>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</si>
  <si>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</si>
  <si>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</si>
  <si>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</si>
  <si>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</si>
  <si>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</si>
  <si>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</si>
  <si>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</si>
  <si>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</si>
  <si>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</si>
  <si>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</si>
  <si>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</si>
  <si>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</si>
  <si>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</si>
  <si>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</si>
  <si>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</si>
  <si>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</si>
  <si>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</si>
  <si>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</si>
  <si>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</si>
  <si>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</si>
  <si>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</si>
  <si>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</si>
  <si>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</si>
  <si>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</si>
  <si>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</si>
  <si>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</si>
  <si>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</si>
  <si>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</si>
  <si>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</si>
  <si>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</si>
  <si>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</si>
  <si>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</si>
  <si>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</si>
  <si>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</si>
  <si>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</si>
  <si>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</si>
  <si>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</si>
  <si>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</si>
  <si>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</si>
  <si>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</si>
  <si>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</si>
  <si>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</si>
  <si>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</si>
  <si>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</si>
  <si>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</si>
  <si>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</si>
  <si>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</si>
  <si>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</si>
  <si>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</si>
  <si>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</si>
  <si>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</si>
  <si>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</si>
  <si>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</si>
  <si>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</si>
  <si>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</si>
  <si>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</si>
  <si>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</si>
  <si>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</si>
  <si>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</si>
  <si>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</si>
  <si>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</si>
  <si>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</si>
  <si>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</si>
  <si>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</si>
  <si>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</si>
  <si>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</si>
  <si>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</si>
  <si>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</si>
  <si>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</si>
  <si>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</si>
  <si>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</si>
  <si>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</si>
  <si>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</si>
  <si>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</si>
  <si>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</si>
  <si>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</si>
  <si>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</si>
  <si>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</si>
  <si>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</si>
  <si>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</si>
  <si>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</si>
  <si>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</si>
  <si>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</si>
  <si>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</si>
  <si>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</si>
  <si>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</si>
  <si>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</si>
  <si>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</si>
  <si>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</si>
  <si>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</si>
  <si>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</si>
  <si>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</si>
  <si>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</si>
  <si>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</si>
  <si>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</si>
  <si>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</si>
  <si>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</si>
  <si>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</si>
  <si>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</si>
  <si>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</si>
  <si>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</si>
  <si>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</si>
  <si>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</si>
  <si>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</si>
  <si>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</si>
  <si>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</si>
  <si>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</si>
  <si>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</si>
  <si>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</si>
  <si>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</si>
  <si>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</si>
  <si>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</si>
  <si>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</si>
  <si>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</si>
  <si>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</si>
  <si>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</si>
  <si>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</si>
  <si>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</si>
  <si>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</si>
  <si>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</si>
  <si>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</si>
  <si>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</si>
  <si>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</si>
  <si>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</si>
  <si>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</si>
  <si>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</si>
  <si>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</si>
  <si>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</si>
  <si>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</si>
  <si>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</si>
  <si>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</si>
  <si>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</si>
  <si>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</si>
  <si>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</si>
  <si>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</si>
  <si>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</si>
  <si>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</si>
  <si>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</si>
  <si>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</si>
  <si>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</si>
  <si>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</si>
  <si>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</si>
  <si>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</si>
  <si>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</si>
  <si>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</si>
  <si>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</si>
  <si>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</si>
  <si>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</si>
  <si>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</si>
  <si>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</si>
  <si>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</si>
  <si>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</si>
  <si>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</si>
  <si>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</si>
  <si>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</si>
  <si>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</si>
  <si>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</si>
  <si>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</si>
  <si>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</si>
  <si>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</si>
  <si>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</si>
  <si>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</si>
  <si>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</si>
  <si>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</si>
  <si>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</si>
  <si>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</si>
  <si>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</si>
  <si>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</si>
  <si>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</si>
  <si>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</si>
  <si>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</si>
  <si>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</si>
  <si>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</si>
  <si>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</si>
  <si>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</si>
  <si>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</si>
  <si>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</si>
  <si>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</si>
  <si>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</si>
  <si>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</si>
  <si>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</si>
  <si>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</si>
  <si>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</si>
  <si>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</si>
  <si>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</si>
  <si>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</si>
  <si>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</si>
  <si>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</si>
  <si>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</si>
  <si>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</si>
  <si>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</si>
  <si>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</si>
  <si>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</si>
  <si>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</si>
  <si>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</si>
  <si>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</si>
  <si>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</si>
  <si>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</si>
  <si>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</si>
  <si>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</si>
  <si>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</si>
  <si>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</si>
  <si>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</si>
  <si>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</si>
  <si>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</si>
  <si>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</si>
  <si>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</si>
  <si>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</si>
  <si>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</si>
  <si>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</si>
  <si>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</si>
  <si>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</si>
  <si>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</si>
  <si>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</si>
  <si>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</si>
  <si>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</si>
  <si>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</si>
  <si>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</si>
  <si>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</si>
  <si>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</si>
  <si>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</si>
  <si>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</si>
  <si>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</si>
  <si>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</si>
  <si>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</si>
  <si>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</si>
  <si>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</si>
  <si>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</si>
  <si>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</si>
  <si>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</si>
  <si>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</si>
  <si>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</si>
  <si>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</si>
  <si>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</si>
  <si>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</si>
  <si>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</si>
  <si>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</si>
  <si>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</si>
  <si>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</si>
  <si>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</si>
  <si>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</si>
  <si>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</si>
  <si>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</si>
  <si>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</si>
  <si>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</si>
  <si>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</si>
  <si>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</si>
  <si>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</si>
  <si>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</si>
  <si>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</si>
  <si>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</si>
  <si>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</si>
  <si>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</si>
  <si>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</si>
  <si>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</si>
  <si>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</si>
  <si>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</si>
  <si>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</si>
  <si>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</si>
  <si>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</si>
  <si>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</si>
  <si>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</si>
  <si>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</si>
  <si>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</si>
  <si>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</si>
  <si>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</si>
  <si>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</si>
  <si>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</si>
  <si>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</si>
  <si>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</si>
  <si>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</si>
  <si>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</si>
  <si>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</si>
  <si>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</si>
  <si>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</si>
  <si>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</si>
  <si>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</si>
  <si>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</si>
  <si>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</si>
  <si>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</si>
  <si>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</si>
  <si>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</si>
  <si>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</si>
  <si>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</si>
  <si>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</si>
  <si>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</si>
  <si>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</si>
  <si>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</si>
  <si>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</si>
  <si>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</si>
  <si>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</si>
  <si>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</si>
  <si>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</si>
  <si>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</si>
  <si>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</si>
  <si>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</si>
  <si>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</si>
  <si>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</si>
  <si>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</si>
  <si>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</si>
  <si>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</si>
  <si>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</si>
  <si>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</si>
  <si>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</si>
  <si>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</si>
  <si>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</si>
  <si>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</si>
  <si>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</si>
  <si>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</si>
  <si>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</si>
  <si>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</si>
  <si>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</si>
  <si>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</si>
  <si>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</si>
  <si>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</si>
  <si>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</si>
  <si>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</si>
  <si>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</si>
  <si>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</si>
  <si>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</si>
  <si>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</si>
  <si>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</si>
  <si>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</si>
  <si>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</si>
  <si>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</si>
  <si>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</si>
  <si>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</si>
  <si>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</si>
  <si>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</si>
  <si>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</si>
  <si>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</si>
  <si>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</si>
  <si>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</si>
  <si>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</si>
  <si>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</si>
  <si>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</si>
  <si>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</si>
  <si>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</si>
  <si>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</si>
  <si>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</si>
  <si>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</si>
  <si>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</si>
  <si>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</si>
  <si>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</si>
  <si>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</si>
  <si>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</si>
  <si>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</si>
  <si>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</si>
  <si>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</si>
  <si>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</si>
  <si>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</si>
  <si>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</si>
  <si>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</si>
  <si>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</si>
  <si>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</si>
  <si>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</si>
  <si>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</si>
  <si>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</si>
  <si>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</si>
  <si>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</si>
  <si>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</si>
  <si>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</si>
  <si>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</si>
  <si>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</si>
  <si>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</si>
  <si>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</si>
  <si>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</si>
  <si>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</si>
  <si>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</si>
  <si>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</si>
  <si>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</si>
  <si>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</si>
  <si>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</si>
  <si>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</si>
  <si>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</si>
  <si>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</si>
  <si>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</si>
  <si>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</si>
  <si>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</si>
  <si>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</si>
  <si>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</si>
  <si>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</si>
  <si>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</si>
  <si>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</si>
  <si>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</si>
  <si>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</si>
  <si>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</si>
  <si>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</si>
  <si>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</si>
  <si>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</si>
  <si>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</si>
  <si>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</si>
  <si>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</si>
  <si>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</si>
  <si>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</si>
  <si>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</si>
  <si>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</si>
  <si>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</si>
  <si>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</si>
  <si>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</si>
  <si>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</si>
  <si>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</si>
  <si>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</si>
  <si>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</si>
  <si>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</si>
  <si>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</si>
  <si>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</si>
  <si>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</si>
  <si>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</si>
  <si>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</si>
  <si>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</si>
  <si>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</si>
  <si>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</si>
  <si>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</si>
  <si>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</si>
  <si>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</si>
  <si>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</si>
  <si>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</si>
  <si>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</si>
  <si>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</si>
  <si>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</si>
  <si>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</si>
  <si>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</si>
  <si>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</si>
  <si>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</si>
  <si>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</si>
  <si>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</si>
  <si>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</si>
  <si>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</si>
  <si>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</si>
  <si>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</si>
  <si>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</si>
  <si>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</si>
  <si>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</si>
  <si>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</si>
  <si>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</si>
  <si>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</si>
  <si>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</si>
  <si>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</si>
  <si>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</si>
  <si>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</si>
  <si>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</si>
  <si>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</si>
  <si>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</si>
  <si>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</si>
  <si>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</si>
  <si>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</si>
  <si>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</si>
  <si>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</si>
  <si>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</si>
  <si>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</si>
  <si>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</si>
  <si>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</si>
  <si>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</si>
  <si>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</si>
  <si>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</si>
  <si>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</si>
  <si>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</si>
  <si>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</si>
  <si>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</si>
  <si>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</si>
  <si>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</si>
  <si>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</si>
  <si>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</si>
  <si>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</si>
  <si>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</si>
  <si>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</si>
  <si>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</si>
  <si>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</si>
  <si>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</si>
  <si>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</si>
  <si>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</si>
  <si>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</si>
  <si>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</si>
  <si>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</si>
  <si>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</si>
  <si>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</si>
  <si>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</si>
  <si>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</si>
  <si>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</si>
  <si>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</si>
  <si>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</si>
  <si>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</si>
  <si>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</si>
  <si>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</si>
  <si>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</si>
  <si>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</si>
  <si>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</si>
  <si>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</si>
  <si>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</si>
  <si>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</si>
  <si>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</si>
  <si>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</si>
  <si>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</si>
  <si>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</si>
  <si>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</si>
  <si>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</si>
  <si>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</si>
  <si>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</si>
  <si>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</si>
  <si>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</si>
  <si>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</si>
  <si>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</si>
  <si>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</si>
  <si>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</si>
  <si>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</si>
  <si>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</si>
  <si>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</si>
  <si>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</si>
  <si>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</si>
  <si>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</si>
  <si>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</si>
  <si>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</si>
  <si>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</si>
  <si>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</si>
  <si>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</si>
  <si>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</si>
  <si>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</si>
  <si>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</si>
  <si>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</si>
  <si>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</si>
  <si>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</si>
  <si>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</si>
  <si>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</si>
  <si>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</si>
  <si>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</si>
  <si>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</si>
  <si>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</si>
  <si>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</si>
  <si>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</si>
  <si>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</si>
  <si>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</si>
  <si>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</si>
  <si>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</si>
  <si>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</si>
  <si>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</si>
  <si>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</si>
  <si>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</si>
  <si>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</si>
  <si>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</si>
  <si>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</si>
  <si>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</si>
  <si>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</si>
  <si>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</si>
  <si>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</si>
  <si>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</si>
  <si>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</si>
  <si>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</si>
  <si>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</si>
  <si>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</si>
  <si>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</si>
  <si>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</si>
  <si>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</si>
  <si>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</si>
  <si>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</si>
  <si>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</si>
  <si>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</si>
  <si>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</si>
  <si>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</si>
  <si>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</si>
  <si>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</si>
  <si>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</si>
  <si>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</si>
  <si>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</si>
  <si>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</si>
  <si>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</si>
  <si>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</si>
  <si>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</si>
  <si>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</si>
  <si>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</si>
  <si>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</si>
  <si>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</si>
  <si>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</si>
  <si>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</si>
  <si>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</si>
  <si>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</si>
  <si>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</si>
  <si>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</si>
  <si>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</si>
  <si>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</si>
  <si>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</si>
  <si>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</si>
  <si>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</si>
  <si>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</si>
  <si>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</si>
  <si>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</si>
  <si>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</si>
  <si>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</si>
  <si>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</si>
  <si>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</si>
  <si>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</si>
  <si>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</si>
  <si>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</si>
  <si>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</si>
  <si>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</si>
  <si>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</si>
  <si>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</si>
  <si>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</si>
  <si>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</si>
  <si>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</si>
  <si>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</si>
  <si>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</si>
  <si>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</si>
  <si>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</si>
  <si>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</si>
  <si>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</si>
  <si>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</si>
  <si>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</si>
  <si>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</si>
  <si>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</si>
  <si>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</si>
  <si>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</si>
  <si>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</si>
  <si>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</si>
  <si>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</si>
  <si>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</si>
  <si>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</si>
  <si>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</si>
  <si>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</si>
  <si>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</si>
  <si>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</si>
  <si>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</si>
  <si>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</si>
  <si>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</si>
  <si>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</si>
  <si>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</si>
  <si>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</si>
  <si>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</si>
  <si>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</si>
  <si>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</si>
  <si>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</si>
  <si>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</si>
  <si>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</si>
  <si>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</si>
  <si>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</si>
  <si>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</si>
  <si>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</si>
  <si>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</si>
  <si>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</si>
  <si>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</si>
  <si>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</si>
  <si>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</si>
  <si>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</si>
  <si>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</si>
  <si>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</si>
  <si>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</si>
  <si>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</si>
  <si>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</si>
  <si>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</si>
  <si>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</si>
  <si>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</si>
  <si>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</si>
  <si>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</si>
  <si>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</si>
  <si>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</si>
  <si>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</si>
  <si>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</si>
  <si>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</si>
  <si>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</si>
  <si>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</si>
  <si>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</si>
  <si>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</si>
  <si>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</si>
  <si>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</si>
  <si>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</si>
  <si>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</si>
  <si>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</si>
  <si>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</si>
  <si>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</si>
  <si>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</si>
  <si>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</si>
  <si>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</si>
  <si>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</si>
  <si>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</si>
  <si>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</si>
  <si>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</si>
  <si>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</si>
  <si>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</si>
  <si>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</si>
  <si>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</si>
  <si>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</si>
  <si>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</si>
  <si>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</si>
  <si>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</si>
  <si>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</si>
  <si>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</si>
  <si>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</si>
  <si>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</si>
  <si>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</si>
  <si>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</si>
  <si>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</si>
  <si>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</si>
  <si>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</si>
  <si>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</si>
  <si>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</si>
  <si>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</si>
  <si>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</si>
  <si>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</si>
  <si>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</si>
  <si>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</si>
  <si>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</si>
  <si>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</si>
  <si>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</si>
  <si>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</si>
  <si>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</si>
  <si>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</si>
  <si>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</si>
  <si>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</si>
  <si>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</si>
  <si>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</si>
  <si>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</si>
  <si>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</si>
  <si>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</si>
  <si>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</si>
  <si>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</si>
  <si>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</si>
  <si>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</si>
  <si>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</si>
  <si>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</si>
  <si>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</si>
  <si>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</si>
  <si>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</si>
  <si>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</si>
  <si>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</si>
  <si>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</si>
  <si>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</si>
  <si>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</si>
  <si>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</si>
  <si>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</si>
  <si>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</si>
  <si>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</si>
  <si>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</si>
  <si>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</si>
  <si>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</si>
  <si>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</si>
  <si>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</si>
  <si>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</si>
  <si>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</si>
  <si>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</si>
  <si>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</si>
  <si>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</si>
  <si>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</si>
  <si>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</si>
  <si>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</si>
  <si>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</si>
  <si>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</si>
  <si>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</si>
  <si>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</si>
  <si>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</si>
  <si>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</si>
  <si>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</si>
  <si>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</si>
  <si>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</si>
  <si>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</si>
  <si>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</si>
  <si>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</si>
  <si>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</si>
  <si>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</si>
  <si>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</si>
  <si>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</si>
  <si>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</si>
  <si>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</si>
  <si>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</si>
  <si>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</si>
  <si>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</si>
  <si>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</si>
  <si>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</si>
  <si>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</si>
  <si>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</si>
  <si>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</si>
  <si>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</si>
  <si>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</si>
  <si>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</si>
  <si>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</si>
  <si>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</si>
  <si>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</si>
  <si>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</si>
  <si>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</si>
  <si>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</si>
  <si>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</si>
  <si>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</si>
  <si>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</si>
  <si>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</si>
  <si>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</si>
  <si>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</si>
  <si>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</si>
  <si>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</si>
  <si>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</si>
  <si>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</si>
  <si>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</si>
  <si>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</si>
  <si>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</si>
  <si>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</si>
  <si>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</si>
  <si>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</si>
  <si>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</si>
  <si>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</si>
  <si>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</si>
  <si>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</si>
  <si>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</si>
  <si>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</si>
  <si>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</si>
  <si>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</si>
  <si>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</si>
  <si>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</si>
  <si>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</si>
  <si>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</si>
  <si>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</si>
  <si>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</si>
  <si>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</si>
  <si>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</si>
  <si>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</si>
  <si>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</si>
  <si>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</si>
  <si>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</si>
  <si>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</si>
  <si>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</si>
  <si>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</si>
  <si>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</si>
  <si>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</si>
  <si>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</si>
  <si>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</si>
  <si>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</si>
  <si>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</si>
  <si>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</si>
  <si>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</si>
  <si>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</si>
  <si>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</si>
  <si>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</si>
  <si>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</si>
  <si>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</si>
  <si>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</si>
  <si>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</si>
  <si>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</si>
  <si>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</si>
  <si>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</si>
  <si>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</si>
  <si>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</si>
  <si>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</si>
  <si>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</si>
  <si>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</si>
  <si>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</si>
  <si>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</si>
  <si>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</si>
  <si>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</si>
  <si>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</si>
  <si>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</si>
  <si>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</si>
  <si>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</si>
  <si>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</si>
  <si>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</si>
  <si>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</si>
  <si>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</si>
  <si>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</si>
  <si>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</si>
  <si>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</si>
  <si>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</si>
  <si>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</si>
  <si>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</si>
  <si>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</si>
  <si>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</si>
  <si>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</si>
  <si>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</si>
  <si>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</si>
  <si>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</si>
  <si>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</si>
  <si>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</si>
  <si>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</si>
  <si>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</si>
  <si>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</si>
  <si>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</si>
  <si>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</si>
  <si>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</si>
  <si>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</si>
  <si>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</si>
  <si>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</si>
  <si>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</si>
  <si>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</si>
  <si>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</si>
  <si>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</si>
  <si>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</si>
  <si>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</si>
  <si>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</si>
  <si>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</si>
  <si>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</si>
  <si>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</si>
  <si>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</si>
  <si>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</si>
  <si>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</si>
  <si>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</si>
  <si>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</si>
  <si>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</si>
  <si>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</si>
  <si>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</si>
  <si>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</si>
  <si>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</si>
  <si>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</si>
  <si>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</si>
  <si>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</si>
  <si>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</si>
  <si>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</si>
  <si>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</si>
  <si>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</si>
  <si>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</si>
  <si>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</si>
  <si>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</si>
  <si>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</si>
  <si>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</si>
  <si>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</si>
  <si>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</si>
  <si>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</si>
  <si>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</si>
  <si>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</si>
  <si>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</si>
  <si>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</si>
  <si>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</si>
  <si>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</si>
  <si>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</si>
  <si>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</si>
  <si>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</si>
  <si>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</si>
  <si>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</si>
  <si>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</si>
  <si>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</si>
  <si>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</si>
  <si>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</si>
  <si>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</si>
  <si>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</si>
  <si>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</si>
  <si>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</si>
  <si>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</si>
  <si>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</si>
  <si>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</si>
  <si>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</si>
  <si>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</si>
  <si>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</si>
  <si>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</si>
  <si>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</si>
  <si>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</si>
  <si>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</si>
  <si>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</si>
  <si>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</si>
  <si>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</si>
  <si>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</si>
  <si>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</si>
  <si>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</si>
  <si>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</si>
  <si>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</si>
  <si>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</si>
  <si>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</si>
  <si>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</si>
  <si>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</si>
  <si>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</si>
  <si>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</si>
  <si>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</si>
  <si>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</si>
  <si>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</si>
  <si>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</si>
  <si>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</si>
  <si>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</si>
  <si>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</si>
  <si>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</si>
  <si>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</si>
  <si>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</si>
  <si>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</si>
  <si>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</si>
  <si>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</si>
  <si>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</si>
  <si>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</si>
  <si>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</si>
  <si>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</si>
  <si>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</si>
  <si>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</si>
  <si>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</si>
  <si>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</si>
  <si>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</si>
  <si>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</si>
  <si>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</si>
  <si>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</si>
  <si>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</si>
  <si>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</si>
  <si>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</si>
  <si>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</si>
  <si>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</si>
  <si>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</si>
  <si>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</si>
  <si>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</si>
  <si>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</si>
  <si>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</si>
  <si>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</si>
  <si>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</si>
  <si>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</si>
  <si>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</si>
  <si>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</si>
  <si>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</si>
  <si>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</si>
  <si>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</si>
  <si>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</si>
  <si>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</si>
  <si>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</si>
  <si>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</si>
  <si>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</si>
  <si>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</si>
  <si>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</si>
  <si>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</si>
  <si>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</si>
  <si>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</si>
  <si>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</si>
  <si>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</si>
  <si>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</si>
  <si>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</si>
  <si>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</si>
  <si>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</si>
  <si>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</si>
  <si>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</si>
  <si>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</si>
  <si>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</si>
  <si>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</si>
  <si>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</si>
  <si>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</si>
  <si>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</si>
  <si>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</si>
  <si>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</si>
  <si>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</si>
  <si>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</si>
  <si>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</si>
  <si>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</si>
  <si>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</si>
  <si>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</si>
  <si>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</si>
  <si>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</si>
  <si>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</si>
  <si>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</si>
  <si>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</si>
  <si>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</si>
  <si>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</si>
  <si>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</si>
  <si>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</si>
  <si>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</si>
  <si>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</si>
  <si>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</si>
  <si>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</si>
  <si>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</si>
  <si>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</si>
  <si>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</si>
  <si>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</si>
  <si>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</si>
  <si>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</si>
  <si>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</si>
  <si>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</si>
  <si>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</si>
  <si>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</si>
  <si>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</si>
  <si>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</si>
  <si>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</si>
  <si>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</si>
  <si>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</si>
  <si>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</si>
  <si>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</si>
  <si>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</si>
  <si>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</si>
  <si>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</si>
  <si>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</si>
  <si>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</si>
  <si>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</si>
  <si>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</si>
  <si>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</si>
  <si>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</si>
  <si>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</si>
  <si>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</si>
  <si>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</si>
  <si>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</si>
  <si>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</si>
  <si>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</si>
  <si>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</si>
  <si>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</si>
  <si>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</si>
  <si>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</si>
  <si>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</si>
  <si>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</si>
  <si>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</si>
  <si>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</si>
  <si>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</si>
  <si>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</si>
  <si>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</si>
  <si>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</si>
  <si>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</si>
  <si>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</si>
  <si>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</si>
  <si>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</si>
  <si>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</si>
  <si>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</si>
  <si>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</si>
  <si>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</si>
  <si>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</si>
  <si>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</si>
  <si>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</si>
  <si>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</si>
  <si>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</si>
  <si>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</si>
  <si>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</si>
  <si>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</si>
  <si>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</si>
  <si>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</si>
  <si>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</si>
  <si>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</si>
  <si>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</si>
  <si>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</si>
  <si>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</si>
  <si>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</si>
  <si>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</si>
  <si>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</si>
  <si>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</si>
  <si>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</si>
  <si>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</si>
  <si>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</si>
  <si>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</si>
  <si>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</si>
  <si>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</si>
  <si>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</si>
  <si>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</si>
  <si>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</si>
  <si>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</si>
  <si>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</si>
  <si>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</si>
  <si>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</si>
  <si>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</si>
  <si>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</si>
  <si>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</si>
  <si>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</si>
  <si>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</si>
  <si>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</si>
  <si>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</si>
  <si>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</si>
  <si>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</si>
  <si>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</si>
  <si>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</si>
  <si>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</si>
  <si>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</si>
  <si>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</si>
  <si>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</si>
  <si>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</si>
  <si>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</si>
  <si>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</si>
  <si>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</si>
  <si>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</si>
  <si>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</si>
  <si>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</si>
  <si>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</si>
  <si>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</si>
  <si>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</si>
  <si>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</si>
  <si>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</si>
  <si>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</si>
  <si>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</si>
  <si>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</si>
  <si>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</si>
  <si>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</si>
  <si>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</si>
  <si>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</si>
  <si>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</si>
  <si>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</si>
  <si>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</si>
  <si>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</si>
  <si>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</si>
  <si>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</si>
  <si>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</si>
  <si>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</si>
  <si>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</si>
  <si>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</si>
  <si>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</si>
  <si>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</si>
  <si>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</si>
  <si>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</si>
  <si>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</si>
  <si>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</si>
  <si>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</si>
  <si>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</si>
  <si>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</si>
  <si>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</si>
  <si>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</si>
  <si>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</si>
  <si>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</si>
  <si>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</si>
  <si>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</si>
  <si>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</si>
  <si>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</si>
  <si>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</si>
  <si>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</si>
  <si>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</si>
  <si>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</si>
  <si>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</si>
  <si>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</si>
  <si>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</si>
  <si>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</si>
  <si>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</si>
  <si>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</si>
  <si>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</si>
  <si>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</si>
  <si>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</si>
  <si>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</si>
  <si>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</si>
  <si>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</si>
  <si>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</si>
  <si>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</si>
  <si>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</si>
  <si>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</si>
  <si>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</si>
  <si>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</si>
  <si>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</si>
  <si>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</si>
  <si>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</si>
  <si>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</si>
  <si>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</si>
  <si>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</si>
  <si>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</si>
  <si>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</si>
  <si>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</si>
  <si>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</si>
  <si>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</si>
  <si>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</si>
  <si>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</si>
  <si>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</si>
  <si>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</si>
  <si>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</si>
  <si>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</si>
  <si>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</si>
  <si>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</si>
  <si>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</si>
  <si>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</si>
  <si>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</si>
  <si>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</si>
  <si>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</si>
  <si>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</si>
  <si>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</si>
  <si>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</si>
  <si>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</si>
  <si>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</si>
  <si>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</si>
  <si>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</si>
  <si>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</si>
  <si>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</si>
  <si>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</si>
  <si>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</si>
  <si>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</si>
  <si>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</si>
  <si>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</si>
  <si>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</si>
  <si>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</si>
  <si>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</si>
  <si>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</si>
  <si>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</si>
  <si>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</si>
  <si>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</si>
  <si>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</si>
  <si>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</si>
  <si>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</si>
  <si>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</si>
  <si>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</si>
  <si>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</si>
  <si>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</si>
  <si>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</si>
  <si>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</si>
  <si>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</si>
  <si>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</si>
  <si>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</si>
  <si>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</si>
  <si>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</si>
  <si>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</si>
  <si>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</si>
  <si>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</si>
  <si>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</si>
  <si>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</si>
  <si>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</si>
  <si>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</si>
  <si>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</si>
  <si>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</si>
  <si>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</si>
  <si>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</si>
  <si>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</si>
  <si>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</si>
  <si>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</si>
  <si>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</si>
  <si>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</si>
  <si>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</si>
  <si>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</si>
  <si>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</si>
  <si>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</si>
  <si>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</si>
  <si>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</si>
  <si>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</si>
  <si>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</si>
  <si>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</si>
  <si>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</si>
  <si>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</si>
  <si>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</si>
  <si>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</si>
  <si>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</si>
  <si>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</si>
  <si>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</si>
  <si>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</si>
  <si>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</si>
  <si>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</si>
  <si>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</si>
  <si>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</si>
  <si>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</si>
  <si>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</si>
  <si>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</si>
  <si>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</si>
  <si>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</si>
  <si>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</si>
  <si>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</si>
  <si>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</si>
  <si>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</si>
  <si>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</si>
  <si>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</si>
  <si>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</si>
  <si>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</si>
  <si>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</si>
  <si>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</si>
  <si>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</si>
  <si>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</si>
  <si>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</si>
  <si>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</si>
  <si>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</si>
  <si>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</si>
  <si>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</si>
  <si>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</si>
  <si>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</si>
  <si>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</si>
  <si>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</si>
  <si>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</si>
  <si>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</si>
  <si>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</si>
  <si>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</si>
  <si>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</si>
  <si>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</si>
  <si>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</si>
  <si>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</si>
  <si>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</si>
  <si>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</si>
  <si>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</si>
  <si>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</si>
  <si>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</si>
  <si>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</si>
  <si>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</si>
  <si>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</si>
  <si>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</si>
  <si>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</si>
  <si>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</si>
  <si>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</si>
  <si>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</si>
  <si>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</si>
  <si>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</si>
  <si>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</si>
  <si>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</si>
  <si>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</si>
  <si>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</si>
  <si>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</si>
  <si>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</si>
  <si>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</si>
  <si>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</si>
  <si>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</si>
  <si>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</si>
  <si>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</si>
  <si>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</si>
  <si>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</si>
  <si>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</si>
  <si>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</si>
  <si>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</si>
  <si>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</si>
  <si>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</si>
  <si>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</si>
  <si>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</si>
  <si>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</si>
  <si>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</si>
  <si>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</si>
  <si>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</si>
  <si>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</si>
  <si>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</si>
  <si>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</si>
  <si>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</si>
  <si>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</si>
  <si>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</si>
  <si>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</si>
  <si>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</si>
  <si>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</si>
  <si>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</si>
  <si>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</si>
  <si>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</si>
  <si>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</si>
  <si>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</si>
  <si>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</si>
  <si>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</si>
  <si>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</si>
  <si>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</si>
  <si>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</si>
  <si>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</si>
  <si>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</si>
  <si>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</si>
  <si>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</si>
  <si>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</si>
  <si>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</si>
  <si>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</si>
  <si>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</si>
  <si>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</si>
  <si>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</si>
  <si>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</si>
  <si>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</si>
  <si>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</si>
  <si>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</si>
  <si>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</si>
  <si>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</si>
  <si>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</si>
  <si>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</si>
  <si>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</si>
  <si>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</si>
  <si>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</si>
  <si>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</si>
  <si>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</si>
  <si>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</si>
  <si>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</si>
  <si>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</si>
  <si>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</si>
  <si>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</si>
  <si>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</si>
  <si>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</si>
  <si>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</si>
  <si>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</si>
  <si>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</si>
  <si>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</si>
  <si>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</si>
  <si>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</si>
  <si>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</si>
  <si>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</si>
  <si>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</si>
  <si>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</si>
  <si>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</si>
  <si>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</si>
  <si>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</si>
  <si>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</si>
  <si>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</si>
  <si>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</si>
  <si>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</si>
  <si>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</si>
  <si>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</si>
  <si>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</si>
  <si>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</si>
  <si>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</si>
  <si>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</si>
  <si>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</si>
  <si>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</si>
  <si>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</si>
  <si>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</si>
  <si>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</si>
  <si>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</si>
  <si>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</si>
  <si>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</si>
  <si>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</si>
  <si>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</si>
  <si>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</si>
  <si>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</si>
  <si>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</si>
  <si>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</si>
  <si>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</si>
  <si>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</si>
  <si>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</si>
  <si>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</si>
  <si>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</si>
  <si>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</si>
  <si>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</si>
  <si>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</si>
  <si>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</si>
  <si>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</si>
  <si>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</si>
  <si>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</si>
  <si>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</si>
  <si>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</si>
  <si>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</si>
  <si>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</si>
  <si>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</si>
  <si>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</si>
  <si>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</si>
  <si>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</si>
  <si>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</si>
  <si>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</si>
  <si>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</si>
  <si>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</si>
  <si>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</si>
  <si>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</si>
  <si>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</si>
  <si>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</si>
  <si>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</si>
  <si>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</si>
  <si>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</si>
  <si>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</si>
  <si>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</si>
  <si>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</si>
  <si>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</si>
  <si>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</si>
  <si>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</si>
  <si>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</si>
  <si>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</si>
  <si>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</si>
  <si>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</si>
  <si>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</si>
  <si>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</si>
  <si>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</si>
  <si>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</si>
  <si>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</si>
  <si>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</si>
  <si>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</si>
  <si>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</si>
  <si>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</si>
  <si>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</si>
  <si>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</si>
  <si>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</si>
  <si>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</si>
  <si>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</si>
  <si>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</si>
  <si>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</si>
  <si>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</si>
  <si>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</si>
  <si>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</si>
  <si>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</si>
  <si>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</si>
  <si>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</si>
  <si>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</si>
  <si>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</si>
  <si>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</si>
  <si>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</si>
  <si>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</si>
  <si>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</si>
  <si>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</si>
  <si>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</si>
  <si>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</si>
  <si>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</si>
  <si>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</si>
  <si>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</si>
  <si>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</si>
  <si>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</si>
  <si>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</si>
  <si>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</si>
  <si>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</si>
  <si>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</si>
  <si>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</si>
  <si>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</si>
  <si>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</si>
  <si>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</si>
  <si>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</si>
  <si>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</si>
  <si>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</si>
  <si>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</si>
  <si>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</si>
  <si>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</si>
  <si>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</si>
  <si>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</si>
  <si>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</si>
  <si>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</si>
  <si>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</si>
  <si>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</si>
  <si>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</si>
  <si>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</si>
  <si>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</si>
  <si>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</si>
  <si>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</si>
  <si>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</si>
  <si>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</si>
  <si>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</si>
  <si>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</si>
  <si>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</si>
  <si>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</si>
  <si>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</si>
  <si>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</si>
  <si>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</si>
  <si>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</si>
  <si>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</si>
  <si>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</si>
  <si>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</si>
  <si>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</si>
  <si>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</si>
  <si>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</si>
  <si>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</si>
  <si>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</si>
  <si>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</si>
  <si>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</si>
  <si>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</si>
  <si>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</si>
  <si>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</si>
  <si>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</si>
  <si>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</si>
  <si>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</si>
  <si>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</si>
  <si>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</si>
  <si>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</si>
  <si>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</si>
  <si>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</si>
  <si>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</si>
  <si>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</si>
  <si>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</si>
  <si>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</si>
  <si>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</si>
  <si>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</si>
  <si>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</si>
  <si>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</si>
  <si>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</si>
  <si>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</si>
  <si>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</si>
  <si>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</si>
  <si>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</si>
  <si>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</si>
  <si>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</si>
  <si>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</si>
  <si>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</si>
  <si>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</si>
  <si>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</si>
  <si>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</si>
  <si>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</si>
  <si>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</si>
  <si>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</si>
  <si>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</si>
  <si>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</si>
  <si>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</si>
  <si>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</si>
  <si>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</si>
  <si>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</si>
  <si>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</si>
  <si>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</si>
  <si>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</si>
  <si>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</si>
  <si>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</si>
  <si>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</si>
  <si>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</si>
  <si>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</si>
  <si>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</si>
  <si>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</si>
  <si>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</si>
  <si>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</si>
  <si>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</si>
  <si>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</si>
  <si>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</si>
  <si>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</si>
  <si>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</si>
  <si>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</si>
  <si>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</si>
  <si>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</si>
  <si>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</si>
  <si>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</si>
  <si>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</si>
  <si>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</si>
  <si>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</si>
  <si>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</si>
  <si>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</si>
  <si>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</si>
  <si>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</si>
  <si>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</si>
  <si>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</si>
  <si>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</si>
  <si>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</si>
  <si>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</si>
  <si>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</si>
  <si>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</si>
  <si>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</si>
  <si>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</si>
  <si>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</si>
  <si>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</si>
  <si>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</si>
  <si>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</si>
  <si>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</si>
  <si>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</si>
  <si>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</si>
  <si>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</si>
  <si>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</si>
  <si>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</si>
  <si>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</si>
  <si>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</si>
  <si>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</si>
  <si>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</si>
  <si>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</si>
  <si>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</si>
  <si>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</si>
  <si>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</si>
  <si>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</si>
  <si>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</si>
  <si>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</si>
  <si>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</si>
  <si>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</si>
  <si>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</si>
  <si>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</si>
  <si>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</si>
  <si>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</si>
  <si>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</si>
  <si>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</si>
  <si>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</si>
  <si>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</si>
  <si>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</si>
  <si>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</si>
  <si>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</si>
  <si>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</si>
  <si>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</si>
  <si>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</si>
  <si>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</si>
  <si>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</si>
  <si>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</si>
  <si>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</si>
  <si>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</si>
  <si>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</si>
  <si>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</si>
  <si>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</si>
  <si>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</si>
  <si>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</si>
  <si>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</si>
  <si>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</si>
  <si>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</si>
  <si>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</si>
  <si>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</si>
  <si>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</si>
  <si>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</si>
  <si>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</si>
  <si>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</si>
  <si>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</si>
  <si>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</si>
  <si>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</si>
  <si>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</si>
  <si>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</si>
  <si>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</si>
  <si>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</si>
  <si>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</si>
  <si>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</si>
  <si>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</si>
  <si>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</si>
  <si>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</si>
  <si>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</si>
  <si>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</si>
  <si>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</si>
  <si>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</si>
  <si>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</si>
  <si>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</si>
  <si>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</si>
  <si>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</si>
  <si>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</si>
  <si>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</si>
  <si>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</si>
  <si>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</si>
  <si>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</si>
  <si>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</si>
  <si>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</si>
  <si>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</si>
  <si>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</si>
  <si>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</si>
  <si>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</si>
  <si>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</si>
  <si>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</si>
  <si>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</si>
  <si>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</si>
  <si>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</si>
  <si>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</si>
  <si>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</si>
  <si>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</si>
  <si>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</si>
  <si>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</si>
  <si>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</si>
  <si>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</si>
  <si>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</si>
  <si>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</si>
  <si>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</si>
  <si>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</si>
  <si>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</si>
  <si>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</si>
  <si>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</si>
  <si>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</si>
  <si>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</si>
  <si>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</si>
  <si>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</si>
  <si>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</si>
  <si>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</si>
  <si>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</si>
  <si>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</si>
  <si>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</si>
  <si>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</si>
  <si>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</si>
  <si>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</si>
  <si>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</si>
  <si>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</si>
  <si>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</si>
  <si>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</si>
  <si>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</si>
  <si>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</si>
  <si>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</si>
  <si>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</si>
  <si>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</si>
  <si>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</si>
  <si>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</si>
  <si>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</si>
  <si>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</si>
  <si>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</si>
  <si>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</si>
  <si>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</si>
  <si>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</si>
  <si>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</si>
  <si>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</si>
  <si>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</si>
  <si>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</si>
  <si>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</si>
  <si>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</si>
  <si>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</si>
  <si>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</si>
  <si>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</si>
  <si>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</si>
  <si>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</si>
  <si>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</si>
  <si>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</si>
  <si>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</si>
  <si>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</si>
  <si>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</si>
  <si>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</si>
  <si>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</si>
  <si>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</si>
  <si>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</si>
  <si>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</si>
  <si>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</si>
  <si>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</si>
  <si>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</si>
  <si>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</si>
  <si>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</si>
  <si>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</si>
  <si>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</si>
  <si>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</si>
  <si>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</si>
  <si>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</si>
  <si>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</si>
  <si>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</si>
  <si>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</si>
  <si>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</si>
  <si>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</si>
  <si>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</si>
  <si>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</si>
  <si>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</si>
  <si>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</si>
  <si>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</si>
  <si>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</si>
  <si>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</si>
  <si>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</si>
  <si>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</si>
  <si>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</si>
  <si>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</si>
  <si>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</si>
  <si>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</si>
  <si>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</si>
  <si>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</si>
  <si>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</si>
  <si>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</si>
  <si>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</si>
  <si>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</si>
  <si>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</si>
  <si>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</si>
  <si>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</si>
  <si>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</si>
  <si>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</si>
  <si>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</si>
  <si>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</si>
  <si>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</si>
  <si>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</si>
  <si>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</si>
  <si>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</si>
  <si>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</si>
  <si>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</si>
  <si>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</si>
  <si>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</si>
  <si>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</si>
  <si>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</si>
  <si>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</si>
  <si>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</si>
  <si>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</si>
  <si>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</si>
  <si>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</si>
  <si>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</si>
  <si>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</si>
  <si>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</si>
  <si>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</si>
  <si>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</si>
  <si>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</si>
  <si>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</si>
  <si>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</si>
  <si>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</si>
  <si>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</si>
  <si>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</si>
  <si>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</si>
  <si>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</si>
  <si>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</si>
  <si>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</si>
  <si>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</si>
  <si>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</si>
  <si>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</si>
  <si>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</si>
  <si>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</si>
  <si>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</si>
  <si>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</si>
  <si>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</si>
  <si>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</si>
  <si>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</si>
  <si>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</si>
  <si>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</si>
  <si>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</si>
  <si>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</si>
  <si>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</si>
  <si>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</si>
  <si>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</si>
  <si>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</si>
  <si>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</si>
  <si>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</si>
  <si>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</si>
  <si>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</si>
  <si>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</si>
  <si>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</si>
  <si>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</si>
  <si>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</si>
  <si>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</si>
  <si>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</si>
  <si>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</si>
  <si>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</si>
  <si>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</si>
  <si>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</si>
  <si>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</si>
  <si>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</si>
  <si>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</si>
  <si>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</si>
  <si>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</si>
  <si>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</si>
  <si>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</si>
  <si>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</si>
  <si>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</si>
  <si>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</si>
  <si>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</si>
  <si>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</si>
  <si>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</si>
  <si>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</si>
  <si>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</si>
  <si>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</si>
  <si>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</si>
  <si>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</si>
  <si>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</si>
  <si>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</si>
  <si>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</si>
  <si>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</si>
  <si>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</si>
  <si>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</si>
  <si>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</si>
  <si>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</si>
  <si>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</si>
  <si>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</si>
  <si>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</si>
  <si>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</si>
  <si>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</si>
  <si>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</si>
  <si>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</si>
  <si>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</si>
  <si>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</si>
  <si>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</si>
  <si>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</si>
  <si>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</si>
  <si>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</si>
  <si>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</si>
  <si>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</si>
  <si>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</si>
  <si>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</si>
  <si>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</si>
  <si>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</si>
  <si>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</si>
  <si>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</si>
  <si>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</si>
  <si>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</si>
  <si>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</si>
  <si>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</si>
  <si>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</si>
  <si>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</si>
  <si>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</si>
  <si>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</si>
  <si>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</si>
  <si>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</si>
  <si>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</si>
  <si>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</si>
  <si>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</si>
  <si>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</si>
  <si>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</si>
  <si>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</si>
  <si>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</si>
  <si>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</si>
  <si>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</si>
  <si>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</si>
  <si>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</si>
  <si>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</si>
  <si>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</si>
  <si>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</si>
  <si>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</si>
  <si>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</si>
  <si>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</si>
  <si>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</si>
  <si>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</si>
  <si>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</si>
  <si>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</si>
  <si>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</si>
  <si>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</si>
  <si>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</si>
  <si>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</si>
  <si>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</si>
  <si>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</si>
  <si>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</si>
  <si>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</si>
  <si>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</si>
  <si>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</si>
  <si>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</si>
  <si>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</si>
  <si>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</si>
  <si>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</si>
  <si>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</si>
  <si>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</si>
  <si>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</si>
  <si>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</si>
  <si>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</si>
  <si>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</si>
  <si>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</si>
  <si>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</si>
  <si>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</si>
  <si>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</si>
  <si>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</si>
  <si>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</si>
  <si>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</si>
  <si>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</si>
  <si>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</si>
  <si>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</si>
  <si>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</si>
  <si>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</si>
  <si>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</si>
  <si>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</si>
  <si>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</si>
  <si>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</si>
  <si>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</si>
  <si>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</si>
  <si>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</si>
  <si>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</si>
  <si>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</si>
  <si>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</si>
  <si>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</si>
  <si>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</si>
  <si>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</si>
  <si>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</si>
  <si>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</si>
  <si>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</si>
  <si>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</si>
  <si>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</si>
  <si>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</si>
  <si>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</si>
  <si>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</si>
  <si>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</si>
  <si>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</si>
  <si>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</si>
  <si>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</si>
  <si>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</si>
  <si>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</si>
  <si>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</si>
  <si>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</si>
  <si>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</si>
  <si>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</si>
  <si>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</si>
  <si>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</si>
  <si>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</si>
  <si>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</si>
  <si>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</si>
  <si>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</si>
  <si>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</si>
  <si>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</si>
  <si>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</si>
  <si>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</si>
  <si>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</si>
  <si>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</si>
  <si>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</si>
  <si>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</si>
  <si>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</si>
  <si>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</si>
  <si>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</si>
  <si>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</si>
  <si>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</si>
  <si>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</si>
  <si>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</si>
  <si>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</si>
  <si>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</si>
  <si>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</si>
  <si>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</si>
  <si>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</si>
  <si>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</si>
  <si>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</si>
  <si>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</si>
  <si>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</si>
  <si>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</si>
  <si>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</si>
  <si>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</si>
  <si>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</si>
  <si>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</si>
  <si>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</si>
  <si>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</si>
  <si>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</si>
  <si>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</si>
  <si>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</si>
  <si>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</si>
  <si>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</si>
  <si>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</si>
  <si>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</si>
  <si>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</si>
  <si>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</si>
  <si>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</si>
  <si>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</si>
  <si>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</si>
  <si>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</si>
  <si>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</si>
  <si>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</si>
  <si>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</si>
  <si>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</si>
  <si>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</si>
  <si>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</si>
  <si>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</si>
  <si>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</si>
  <si>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</si>
  <si>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</si>
  <si>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</si>
  <si>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</si>
  <si>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</si>
  <si>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</si>
  <si>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</si>
  <si>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</si>
  <si>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</si>
  <si>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</si>
  <si>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</si>
  <si>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</si>
  <si>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</si>
  <si>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</si>
  <si>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</si>
  <si>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</si>
  <si>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</si>
  <si>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</si>
  <si>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</si>
  <si>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</si>
  <si>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</si>
  <si>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</si>
  <si>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</si>
  <si>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</si>
  <si>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</si>
  <si>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</si>
  <si>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</si>
  <si>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</si>
  <si>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</si>
  <si>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</si>
  <si>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</si>
  <si>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</si>
  <si>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</si>
  <si>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</si>
  <si>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</si>
  <si>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</si>
  <si>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</si>
  <si>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</si>
  <si>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</si>
  <si>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</si>
  <si>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</si>
  <si>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</si>
  <si>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</si>
  <si>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</si>
  <si>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</si>
  <si>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</si>
  <si>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</si>
  <si>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</si>
  <si>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</si>
  <si>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</si>
  <si>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</si>
  <si>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</si>
  <si>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</si>
  <si>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</si>
  <si>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</si>
  <si>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</si>
  <si>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</si>
  <si>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</si>
  <si>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</si>
  <si>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</si>
  <si>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</si>
  <si>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</si>
  <si>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</si>
  <si>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</si>
  <si>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</si>
  <si>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</si>
  <si>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</si>
  <si>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</si>
  <si>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</si>
  <si>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</si>
  <si>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</si>
  <si>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</si>
  <si>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</si>
  <si>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</si>
  <si>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</si>
  <si>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</si>
  <si>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</si>
  <si>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</si>
  <si>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</si>
  <si>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</si>
  <si>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</si>
  <si>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</si>
  <si>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</si>
  <si>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</si>
  <si>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</si>
  <si>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</si>
  <si>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</si>
  <si>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</si>
  <si>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</si>
  <si>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</si>
  <si>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</si>
  <si>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</si>
  <si>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</si>
  <si>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</si>
  <si>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</si>
  <si>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</si>
  <si>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</si>
  <si>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</si>
  <si>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</si>
  <si>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</si>
  <si>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</si>
  <si>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</si>
  <si>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</si>
  <si>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</si>
  <si>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</si>
  <si>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</si>
  <si>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</si>
  <si>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</si>
  <si>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</si>
  <si>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</si>
  <si>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</si>
  <si>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</si>
  <si>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</si>
  <si>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</si>
  <si>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</si>
  <si>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</si>
  <si>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</si>
  <si>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</si>
  <si>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</si>
  <si>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</si>
  <si>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</si>
  <si>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</si>
  <si>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</si>
  <si>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</si>
  <si>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</si>
  <si>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</si>
  <si>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</si>
  <si>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</si>
  <si>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</si>
  <si>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</si>
  <si>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</si>
  <si>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</si>
  <si>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</si>
  <si>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</si>
  <si>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</si>
  <si>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</si>
  <si>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</si>
  <si>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</si>
  <si>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</si>
  <si>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</si>
  <si>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</si>
  <si>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</si>
  <si>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</si>
  <si>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</si>
  <si>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</si>
  <si>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</si>
  <si>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</si>
  <si>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</si>
  <si>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</si>
  <si>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</si>
  <si>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</si>
  <si>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</si>
  <si>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</si>
  <si>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</si>
  <si>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</si>
  <si>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</si>
  <si>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</si>
  <si>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</si>
  <si>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</si>
  <si>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</si>
  <si>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</si>
  <si>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</si>
  <si>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</si>
  <si>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</si>
  <si>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</si>
  <si>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</si>
  <si>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</si>
  <si>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</si>
  <si>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</si>
  <si>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</si>
  <si>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</si>
  <si>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</si>
  <si>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</si>
  <si>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</si>
  <si>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</si>
  <si>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</si>
  <si>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</si>
  <si>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</si>
  <si>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</si>
  <si>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</si>
  <si>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</si>
  <si>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</si>
  <si>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</si>
  <si>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</si>
  <si>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</si>
  <si>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</si>
  <si>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</si>
  <si>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</si>
  <si>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</si>
  <si>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</si>
  <si>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</si>
  <si>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</si>
  <si>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</si>
  <si>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</si>
  <si>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</si>
  <si>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</si>
  <si>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</si>
  <si>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</si>
  <si>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</si>
  <si>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</si>
  <si>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</si>
  <si>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</si>
  <si>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</si>
  <si>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</si>
  <si>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</si>
  <si>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</si>
  <si>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</si>
  <si>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</si>
  <si>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</si>
  <si>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</si>
  <si>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</si>
  <si>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</si>
  <si>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</si>
  <si>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</si>
  <si>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</si>
  <si>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</si>
  <si>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</si>
  <si>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</si>
  <si>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</si>
  <si>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</si>
  <si>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</si>
  <si>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</si>
  <si>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</si>
  <si>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</si>
  <si>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</si>
  <si>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</si>
  <si>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</si>
  <si>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</si>
  <si>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</si>
  <si>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</si>
  <si>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</si>
  <si>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</si>
  <si>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</si>
  <si>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</si>
  <si>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</si>
  <si>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</si>
  <si>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</si>
  <si>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</si>
  <si>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</si>
  <si>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</si>
  <si>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</si>
  <si>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</si>
  <si>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</si>
  <si>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</si>
  <si>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</si>
  <si>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</si>
  <si>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</si>
  <si>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</si>
  <si>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</si>
  <si>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</si>
  <si>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</si>
  <si>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</si>
  <si>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</si>
  <si>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</si>
  <si>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</si>
  <si>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</si>
  <si>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</si>
  <si>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</si>
  <si>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</si>
  <si>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</si>
  <si>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</si>
  <si>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</si>
  <si>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</si>
  <si>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</si>
  <si>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</si>
  <si>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</si>
  <si>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</si>
  <si>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</si>
  <si>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</si>
  <si>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</si>
  <si>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</si>
  <si>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</si>
  <si>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</si>
  <si>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</si>
  <si>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</si>
  <si>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</si>
  <si>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</si>
  <si>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</si>
  <si>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</si>
  <si>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</si>
  <si>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</si>
  <si>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</si>
  <si>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</si>
  <si>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</si>
  <si>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</si>
  <si>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</si>
  <si>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</si>
  <si>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</si>
  <si>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</si>
  <si>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</si>
  <si>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</si>
  <si>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</si>
  <si>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</si>
  <si>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</si>
  <si>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</si>
  <si>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</si>
  <si>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</si>
  <si>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</si>
  <si>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</si>
  <si>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</si>
  <si>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</si>
  <si>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</si>
  <si>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</si>
  <si>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</si>
  <si>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</si>
  <si>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</si>
  <si>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</si>
  <si>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</si>
  <si>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</si>
  <si>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</si>
  <si>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</si>
  <si>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</si>
  <si>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</si>
  <si>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</si>
  <si>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</si>
  <si>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</si>
  <si>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</si>
  <si>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</si>
  <si>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</si>
  <si>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</si>
  <si>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</si>
  <si>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</si>
  <si>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</si>
  <si>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</si>
  <si>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</si>
  <si>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</si>
  <si>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</si>
  <si>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</si>
  <si>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</si>
  <si>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</si>
  <si>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</si>
  <si>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</si>
  <si>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</si>
  <si>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</si>
  <si>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</si>
  <si>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</si>
  <si>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</si>
  <si>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</si>
  <si>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</si>
  <si>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</si>
  <si>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</si>
  <si>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</si>
  <si>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</si>
  <si>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</si>
  <si>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</si>
  <si>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</si>
  <si>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</si>
  <si>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</si>
  <si>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</si>
  <si>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</si>
  <si>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</si>
  <si>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</si>
  <si>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</si>
  <si>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</si>
  <si>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</si>
  <si>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</si>
  <si>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</si>
  <si>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</si>
  <si>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</si>
  <si>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</si>
  <si>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</si>
  <si>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</si>
  <si>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</si>
  <si>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</si>
  <si>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</si>
  <si>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</si>
  <si>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</si>
  <si>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</si>
  <si>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</si>
  <si>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</si>
  <si>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</si>
  <si>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</si>
  <si>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</si>
  <si>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</si>
  <si>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</si>
  <si>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</si>
  <si>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</si>
  <si>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</si>
  <si>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</si>
  <si>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</si>
  <si>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</si>
  <si>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</si>
  <si>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</si>
  <si>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</si>
  <si>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</si>
  <si>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</si>
  <si>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</si>
  <si>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</si>
  <si>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</si>
  <si>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</si>
  <si>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</si>
  <si>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</si>
  <si>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</si>
  <si>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</si>
  <si>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</si>
  <si>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</si>
  <si>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</si>
  <si>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</si>
  <si>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</si>
  <si>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</si>
  <si>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</si>
  <si>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</si>
  <si>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</si>
  <si>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</si>
  <si>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</si>
  <si>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</si>
  <si>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</si>
  <si>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</si>
  <si>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</si>
  <si>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</si>
  <si>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</si>
  <si>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</si>
  <si>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</si>
  <si>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</si>
  <si>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</si>
  <si>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</si>
  <si>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</si>
  <si>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</si>
  <si>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</si>
  <si>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</si>
  <si>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</si>
  <si>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</si>
  <si>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</si>
  <si>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</si>
  <si>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</si>
  <si>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</si>
  <si>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</si>
  <si>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</si>
  <si>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</si>
  <si>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</si>
  <si>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</si>
  <si>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</si>
  <si>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</si>
  <si>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</si>
  <si>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</si>
  <si>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</si>
  <si>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</si>
  <si>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</si>
  <si>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</si>
  <si>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</si>
  <si>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</si>
  <si>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</si>
  <si>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</si>
  <si>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</si>
  <si>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</si>
  <si>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</si>
  <si>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</si>
  <si>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</si>
  <si>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</si>
  <si>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</si>
  <si>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</si>
  <si>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</si>
  <si>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</si>
  <si>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</si>
  <si>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</si>
  <si>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</si>
  <si>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</si>
  <si>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</si>
  <si>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</si>
  <si>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</si>
  <si>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</si>
  <si>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</si>
  <si>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</si>
  <si>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</si>
  <si>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</si>
  <si>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</si>
  <si>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</si>
  <si>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</si>
  <si>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</si>
  <si>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</si>
  <si>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</si>
  <si>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</si>
  <si>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</si>
  <si>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</si>
  <si>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</si>
  <si>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</si>
  <si>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</si>
  <si>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</si>
  <si>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</si>
  <si>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</si>
  <si>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</si>
  <si>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</si>
  <si>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</si>
  <si>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</si>
  <si>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</si>
  <si>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</si>
  <si>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</si>
  <si>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</si>
  <si>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</si>
  <si>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</si>
  <si>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</si>
  <si>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</si>
  <si>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</si>
  <si>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</si>
  <si>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</si>
  <si>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</si>
  <si>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</si>
  <si>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</si>
  <si>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</si>
  <si>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</si>
  <si>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</si>
  <si>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</si>
  <si>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</si>
  <si>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</si>
  <si>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</si>
  <si>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</si>
  <si>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</si>
  <si>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</si>
  <si>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</si>
  <si>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</si>
  <si>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</si>
  <si>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</si>
  <si>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</si>
  <si>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</si>
  <si>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</si>
  <si>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</si>
  <si>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</si>
  <si>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</si>
  <si>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</si>
  <si>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</si>
  <si>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</si>
  <si>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</si>
  <si>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</si>
  <si>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</si>
  <si>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</si>
  <si>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</si>
  <si>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</si>
  <si>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</si>
  <si>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</si>
  <si>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</si>
  <si>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</si>
  <si>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</si>
  <si>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</si>
  <si>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</si>
  <si>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</si>
  <si>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</si>
  <si>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</si>
  <si>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</si>
  <si>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</si>
  <si>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</si>
  <si>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</si>
  <si>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</si>
  <si>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</si>
  <si>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</si>
  <si>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</si>
  <si>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</si>
  <si>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</si>
  <si>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</si>
  <si>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</si>
  <si>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</si>
  <si>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</si>
  <si>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</si>
  <si>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</si>
  <si>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</si>
  <si>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</si>
  <si>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</si>
  <si>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</si>
  <si>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</si>
  <si>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</si>
  <si>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</si>
  <si>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</si>
  <si>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</si>
  <si>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</si>
  <si>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</si>
  <si>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</si>
  <si>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</si>
  <si>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</si>
  <si>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</si>
  <si>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</si>
  <si>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</si>
  <si>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</si>
  <si>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</si>
  <si>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</si>
  <si>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</si>
  <si>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</si>
  <si>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</si>
  <si>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</si>
  <si>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</si>
  <si>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</si>
  <si>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</si>
  <si>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</si>
  <si>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</si>
  <si>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</si>
  <si>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</si>
  <si>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</si>
  <si>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</si>
  <si>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</si>
  <si>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</si>
  <si>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</si>
  <si>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</si>
  <si>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</si>
  <si>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</si>
  <si>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</si>
  <si>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</si>
  <si>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</si>
  <si>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</si>
  <si>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</si>
  <si>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</si>
  <si>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</si>
  <si>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</si>
  <si>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</si>
  <si>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</si>
  <si>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</si>
  <si>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</si>
  <si>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</si>
  <si>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</si>
  <si>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</si>
  <si>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</si>
  <si>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</si>
  <si>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</si>
  <si>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</si>
  <si>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</si>
  <si>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</si>
  <si>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</si>
  <si>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</si>
  <si>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</si>
  <si>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</si>
  <si>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</si>
  <si>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</si>
  <si>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</si>
  <si>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</si>
  <si>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</si>
  <si>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</si>
  <si>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</si>
  <si>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</si>
  <si>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</si>
  <si>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</si>
  <si>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</si>
  <si>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</si>
  <si>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</si>
  <si>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</si>
  <si>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</si>
  <si>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</si>
  <si>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</si>
  <si>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</si>
  <si>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</si>
  <si>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</si>
  <si>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</si>
  <si>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</si>
  <si>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</si>
  <si>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</si>
  <si>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</si>
  <si>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</si>
  <si>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</si>
  <si>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</si>
  <si>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</si>
  <si>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</si>
  <si>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</si>
  <si>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</si>
  <si>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</si>
  <si>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</si>
  <si>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</si>
  <si>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</si>
  <si>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</si>
  <si>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</si>
  <si>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</si>
  <si>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</si>
  <si>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</si>
  <si>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</si>
  <si>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</si>
  <si>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</si>
  <si>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</si>
  <si>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</si>
  <si>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</si>
  <si>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</si>
  <si>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</si>
  <si>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</si>
  <si>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</si>
  <si>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</si>
  <si>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</si>
  <si>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</si>
  <si>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</si>
  <si>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</si>
  <si>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</si>
  <si>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</si>
  <si>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</si>
  <si>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</si>
  <si>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</si>
  <si>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</si>
  <si>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</si>
  <si>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</si>
  <si>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</si>
  <si>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</si>
  <si>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</si>
  <si>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</si>
  <si>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</si>
  <si>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</si>
  <si>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</si>
  <si>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</si>
  <si>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</si>
  <si>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</si>
  <si>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</si>
  <si>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</si>
  <si>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</si>
  <si>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</si>
  <si>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</si>
  <si>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</si>
  <si>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</si>
  <si>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</si>
  <si>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</si>
  <si>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</si>
  <si>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</si>
  <si>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</si>
  <si>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</si>
  <si>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</si>
  <si>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</si>
  <si>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</si>
  <si>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</si>
  <si>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</si>
  <si>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</si>
  <si>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</si>
  <si>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</si>
  <si>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</si>
  <si>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</si>
  <si>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</si>
  <si>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</si>
  <si>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</si>
  <si>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</si>
  <si>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</si>
  <si>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</si>
  <si>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</si>
  <si>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</si>
  <si>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</si>
  <si>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</si>
  <si>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</si>
  <si>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</si>
  <si>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</si>
  <si>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</si>
  <si>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</si>
  <si>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</si>
  <si>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</si>
  <si>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</si>
  <si>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</si>
  <si>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</si>
  <si>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</si>
  <si>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</si>
  <si>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</si>
  <si>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</si>
  <si>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</si>
  <si>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</si>
  <si>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</si>
  <si>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</si>
  <si>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</si>
  <si>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</si>
  <si>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</si>
  <si>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</si>
  <si>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</si>
  <si>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</si>
  <si>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</si>
  <si>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</si>
  <si>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</si>
  <si>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</si>
  <si>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</si>
  <si>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</si>
  <si>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</si>
  <si>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</si>
  <si>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</si>
  <si>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</si>
  <si>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</si>
  <si>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</si>
  <si>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</si>
  <si>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</si>
  <si>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</si>
  <si>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</si>
  <si>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</si>
  <si>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</si>
  <si>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</si>
  <si>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</si>
  <si>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</si>
  <si>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</si>
  <si>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</si>
  <si>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</si>
  <si>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</si>
  <si>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</si>
  <si>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</si>
  <si>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</si>
  <si>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</si>
  <si>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</si>
  <si>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</si>
  <si>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</si>
  <si>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</si>
  <si>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</si>
  <si>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</si>
  <si>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</si>
  <si>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</si>
  <si>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</si>
  <si>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</si>
  <si>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</si>
  <si>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</si>
  <si>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</si>
  <si>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</si>
  <si>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</si>
  <si>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</si>
  <si>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</si>
  <si>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</si>
  <si>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</si>
  <si>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</si>
  <si>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</si>
  <si>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</si>
  <si>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</si>
  <si>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</si>
  <si>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</si>
  <si>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</si>
  <si>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</si>
  <si>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</si>
  <si>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</si>
  <si>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</si>
  <si>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</si>
  <si>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</si>
  <si>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</si>
  <si>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</si>
  <si>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</si>
  <si>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</si>
  <si>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</si>
  <si>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</si>
  <si>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</si>
  <si>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</si>
  <si>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</si>
  <si>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</si>
  <si>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</si>
  <si>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</si>
  <si>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</si>
  <si>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</si>
  <si>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</si>
  <si>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</si>
  <si>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</si>
  <si>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</si>
  <si>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</si>
  <si>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</si>
  <si>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</si>
  <si>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</si>
  <si>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</si>
  <si>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</si>
  <si>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</si>
  <si>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</si>
  <si>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</si>
  <si>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</si>
  <si>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</si>
  <si>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</si>
  <si>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</si>
  <si>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</si>
  <si>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</si>
  <si>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</si>
  <si>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</si>
  <si>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</si>
  <si>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</si>
  <si>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</si>
  <si>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</si>
  <si>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</si>
  <si>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</si>
  <si>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</si>
  <si>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</si>
  <si>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</si>
  <si>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</si>
  <si>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</si>
  <si>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</si>
  <si>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</si>
  <si>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</si>
  <si>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</si>
  <si>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</si>
  <si>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</si>
  <si>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</si>
  <si>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</si>
  <si>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</si>
  <si>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</si>
  <si>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</si>
  <si>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</si>
  <si>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</si>
  <si>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</si>
  <si>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</si>
  <si>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</si>
  <si>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</si>
  <si>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</si>
  <si>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</si>
  <si>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</si>
  <si>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</si>
  <si>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</si>
  <si>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</si>
  <si>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</si>
  <si>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</si>
  <si>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</si>
  <si>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</si>
  <si>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</si>
  <si>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</si>
  <si>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</si>
  <si>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</si>
  <si>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</si>
  <si>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</si>
  <si>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</si>
  <si>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</si>
  <si>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</si>
  <si>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</si>
  <si>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</si>
  <si>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</si>
  <si>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</si>
  <si>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</si>
  <si>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</si>
  <si>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</si>
  <si>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</si>
  <si>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</si>
  <si>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</si>
  <si>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</si>
  <si>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</si>
  <si>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</si>
  <si>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</si>
  <si>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</si>
  <si>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</si>
  <si>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</si>
  <si>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</si>
  <si>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</si>
  <si>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</si>
  <si>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</si>
  <si>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</si>
  <si>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</si>
  <si>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</si>
  <si>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</si>
  <si>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</si>
  <si>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</si>
  <si>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</si>
  <si>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</si>
  <si>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</si>
  <si>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</si>
  <si>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</si>
  <si>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</si>
  <si>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</si>
  <si>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</si>
  <si>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</si>
  <si>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</si>
  <si>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</si>
  <si>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</si>
  <si>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</si>
  <si>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</si>
  <si>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</si>
  <si>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</si>
  <si>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</si>
  <si>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</si>
  <si>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</si>
  <si>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</si>
  <si>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</si>
  <si>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</si>
  <si>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</si>
  <si>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</si>
  <si>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</si>
  <si>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</si>
  <si>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</si>
  <si>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</si>
  <si>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</si>
  <si>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</si>
  <si>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</si>
  <si>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</si>
  <si>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</si>
  <si>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</si>
  <si>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</si>
  <si>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</si>
  <si>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</si>
  <si>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</si>
  <si>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</si>
  <si>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</si>
  <si>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</si>
  <si>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</si>
  <si>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</si>
  <si>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</si>
  <si>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</si>
  <si>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</si>
  <si>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</si>
  <si>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</si>
  <si>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</si>
  <si>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</si>
  <si>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</si>
  <si>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</si>
  <si>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</si>
  <si>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</si>
  <si>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</si>
  <si>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</si>
  <si>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</si>
  <si>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</si>
  <si>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</si>
  <si>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</si>
  <si>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</si>
  <si>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</si>
  <si>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</si>
  <si>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</si>
  <si>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</si>
  <si>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</si>
  <si>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</si>
  <si>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</si>
  <si>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</si>
  <si>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</si>
  <si>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</si>
  <si>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</si>
  <si>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</si>
  <si>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</si>
  <si>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</si>
  <si>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</si>
  <si>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</si>
  <si>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</si>
  <si>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</si>
  <si>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</si>
  <si>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</si>
  <si>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</si>
  <si>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</si>
  <si>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</si>
  <si>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</si>
  <si>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</si>
  <si>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</si>
  <si>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</si>
  <si>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</si>
  <si>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</si>
  <si>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</si>
  <si>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</si>
  <si>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</si>
  <si>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</si>
  <si>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</si>
  <si>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</si>
  <si>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</si>
  <si>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</si>
  <si>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</si>
  <si>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</si>
  <si>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</si>
  <si>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</si>
  <si>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</si>
  <si>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</si>
  <si>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</si>
  <si>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</si>
  <si>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</si>
  <si>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</si>
  <si>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</si>
  <si>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</si>
  <si>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</si>
  <si>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</si>
  <si>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</si>
  <si>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</si>
  <si>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</si>
  <si>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</si>
  <si>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</si>
  <si>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</si>
  <si>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</si>
  <si>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</si>
  <si>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</si>
  <si>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</si>
  <si>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</si>
  <si>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</si>
  <si>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</si>
  <si>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</si>
  <si>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</si>
  <si>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</si>
  <si>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</si>
  <si>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</si>
  <si>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</si>
  <si>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</si>
  <si>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</si>
  <si>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</si>
  <si>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</si>
  <si>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</si>
  <si>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</si>
  <si>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</si>
  <si>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</si>
  <si>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</si>
  <si>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</si>
  <si>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</si>
  <si>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</si>
  <si>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</si>
  <si>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</si>
  <si>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</si>
  <si>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</si>
  <si>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</si>
  <si>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</si>
  <si>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</si>
  <si>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</si>
  <si>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</si>
  <si>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</si>
  <si>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</si>
  <si>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</si>
  <si>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</si>
  <si>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</si>
  <si>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</si>
  <si>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</si>
  <si>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</si>
  <si>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</si>
  <si>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</si>
  <si>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</si>
  <si>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</si>
  <si>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</si>
  <si>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</si>
  <si>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</si>
  <si>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</si>
  <si>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</si>
  <si>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</si>
  <si>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</si>
  <si>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</si>
  <si>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</si>
  <si>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</si>
  <si>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</si>
  <si>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</si>
  <si>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</si>
  <si>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</si>
  <si>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</si>
  <si>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</si>
  <si>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</si>
  <si>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</si>
  <si>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</si>
  <si>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</si>
  <si>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</si>
  <si>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</si>
  <si>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</si>
  <si>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</si>
  <si>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</si>
  <si>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</si>
  <si>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</si>
  <si>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</si>
  <si>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</si>
  <si>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</si>
  <si>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</si>
  <si>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</si>
  <si>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</si>
  <si>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</si>
  <si>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</si>
  <si>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</si>
  <si>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</si>
  <si>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</si>
  <si>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</si>
  <si>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</si>
  <si>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</si>
  <si>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</si>
  <si>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</si>
  <si>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</si>
  <si>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</si>
  <si>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</si>
  <si>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</si>
  <si>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</si>
  <si>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</si>
  <si>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</si>
  <si>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</si>
  <si>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</si>
  <si>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</si>
  <si>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</si>
  <si>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</si>
  <si>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</si>
  <si>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</si>
  <si>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</si>
  <si>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</si>
  <si>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</si>
  <si>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</si>
  <si>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</si>
  <si>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</si>
  <si>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</si>
  <si>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</si>
  <si>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</si>
  <si>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</si>
  <si>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</si>
  <si>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</si>
  <si>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</si>
  <si>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</si>
  <si>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</si>
  <si>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</si>
  <si>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</si>
  <si>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</si>
  <si>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</si>
  <si>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</si>
  <si>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</si>
  <si>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</si>
  <si>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</si>
  <si>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</si>
  <si>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</si>
  <si>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</si>
  <si>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</si>
  <si>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</si>
  <si>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</si>
  <si>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</si>
  <si>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</si>
  <si>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</si>
  <si>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</si>
  <si>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</si>
  <si>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</si>
  <si>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</si>
  <si>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</si>
  <si>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</si>
  <si>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</si>
  <si>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</si>
  <si>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</si>
  <si>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</si>
  <si>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</si>
  <si>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</si>
  <si>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</si>
  <si>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</si>
  <si>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</si>
  <si>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</si>
  <si>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</si>
  <si>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</si>
  <si>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</si>
  <si>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</si>
  <si>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</si>
  <si>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</si>
  <si>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</si>
  <si>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</si>
  <si>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</si>
  <si>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</si>
  <si>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</si>
  <si>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</si>
  <si>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</si>
  <si>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</si>
  <si>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</si>
  <si>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</si>
  <si>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</si>
  <si>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</si>
  <si>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</si>
  <si>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</si>
  <si>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</si>
  <si>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</si>
  <si>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</si>
  <si>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</si>
  <si>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</si>
  <si>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</si>
  <si>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</si>
  <si>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</si>
  <si>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</si>
  <si>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</si>
  <si>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</si>
  <si>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</si>
  <si>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</si>
  <si>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</si>
  <si>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</si>
  <si>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</si>
  <si>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</si>
  <si>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</si>
  <si>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</si>
  <si>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</si>
  <si>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</si>
  <si>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</si>
  <si>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</si>
  <si>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</si>
  <si>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</si>
  <si>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</si>
  <si>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</si>
  <si>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</si>
  <si>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</si>
  <si>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</si>
  <si>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</si>
  <si>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</si>
  <si>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</si>
  <si>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</si>
  <si>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</si>
  <si>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</si>
  <si>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</si>
  <si>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</si>
  <si>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</si>
  <si>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</si>
  <si>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</si>
  <si>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</si>
  <si>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</si>
  <si>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</si>
  <si>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</si>
  <si>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</si>
  <si>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</si>
  <si>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</si>
  <si>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</si>
  <si>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</si>
  <si>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</si>
  <si>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</si>
  <si>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</si>
  <si>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</si>
  <si>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</si>
  <si>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</si>
  <si>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</si>
  <si>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</si>
  <si>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</si>
  <si>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</si>
  <si>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</si>
  <si>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</si>
  <si>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</si>
  <si>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</si>
  <si>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</si>
  <si>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</si>
  <si>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</si>
  <si>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</si>
  <si>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</si>
  <si>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</si>
  <si>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</si>
  <si>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</si>
  <si>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</si>
  <si>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</si>
  <si>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</si>
  <si>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</si>
  <si>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</si>
  <si>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</si>
  <si>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</si>
  <si>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</si>
  <si>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</si>
  <si>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</si>
  <si>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</si>
  <si>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</si>
  <si>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</si>
  <si>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</si>
  <si>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</si>
  <si>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</si>
  <si>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</si>
  <si>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</si>
  <si>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</si>
  <si>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</si>
  <si>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</si>
  <si>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</si>
  <si>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</si>
  <si>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</si>
  <si>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</si>
  <si>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</si>
  <si>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</si>
  <si>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</si>
  <si>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</si>
  <si>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</si>
  <si>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</si>
  <si>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</si>
  <si>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</si>
  <si>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</si>
  <si>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</si>
  <si>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</si>
  <si>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</si>
  <si>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</si>
  <si>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</si>
  <si>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</si>
  <si>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</si>
  <si>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</si>
  <si>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</si>
  <si>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</si>
  <si>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</si>
  <si>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</si>
  <si>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</si>
  <si>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</si>
  <si>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</si>
  <si>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</si>
  <si>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</si>
  <si>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</si>
  <si>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</si>
  <si>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</si>
  <si>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</si>
  <si>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</si>
  <si>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</si>
  <si>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</si>
  <si>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</si>
  <si>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</si>
  <si>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</si>
  <si>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</si>
  <si>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</si>
  <si>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</si>
  <si>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</si>
  <si>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</si>
  <si>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</si>
  <si>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</si>
  <si>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</si>
  <si>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</si>
  <si>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</si>
  <si>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</si>
  <si>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</si>
  <si>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</si>
  <si>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</si>
  <si>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</si>
  <si>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</si>
  <si>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</si>
  <si>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</si>
  <si>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</si>
  <si>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</si>
  <si>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</si>
  <si>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</si>
  <si>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</si>
  <si>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</si>
  <si>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</si>
  <si>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</si>
  <si>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</si>
  <si>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</si>
  <si>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</si>
  <si>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</si>
  <si>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</si>
  <si>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</si>
  <si>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</si>
  <si>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</si>
  <si>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</si>
  <si>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</si>
  <si>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</si>
  <si>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</si>
  <si>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</si>
  <si>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</si>
  <si>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</si>
  <si>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</si>
  <si>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</si>
  <si>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</si>
  <si>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</si>
  <si>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</si>
  <si>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</si>
  <si>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</si>
  <si>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</si>
  <si>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</si>
  <si>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</si>
  <si>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</si>
  <si>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</si>
  <si>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</si>
  <si>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</si>
  <si>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</si>
  <si>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</si>
  <si>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</si>
  <si>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</si>
  <si>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</si>
  <si>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</si>
  <si>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</si>
  <si>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</si>
  <si>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</si>
  <si>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</si>
  <si>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</si>
  <si>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</si>
  <si>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</si>
  <si>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</si>
  <si>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</si>
  <si>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</si>
  <si>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</si>
  <si>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</si>
  <si>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</si>
  <si>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</si>
  <si>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</si>
  <si>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</si>
  <si>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</si>
  <si>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</si>
  <si>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</si>
  <si>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</si>
  <si>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</si>
  <si>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</si>
  <si>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</si>
  <si>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</si>
  <si>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</si>
  <si>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</si>
  <si>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</si>
  <si>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</si>
  <si>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</si>
  <si>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</si>
  <si>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</si>
  <si>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</si>
  <si>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</si>
  <si>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</si>
  <si>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</si>
  <si>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</si>
  <si>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</si>
  <si>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</si>
  <si>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</si>
  <si>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</si>
  <si>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</si>
  <si>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</si>
  <si>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</si>
  <si>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</si>
  <si>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</si>
  <si>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</si>
  <si>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</si>
  <si>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</si>
  <si>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</si>
  <si>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</si>
  <si>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</si>
  <si>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</si>
  <si>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</si>
  <si>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</si>
  <si>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</si>
  <si>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</si>
  <si>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</si>
  <si>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</si>
  <si>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</si>
  <si>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</si>
  <si>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</si>
  <si>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</si>
  <si>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</si>
  <si>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</si>
  <si>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</si>
  <si>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</si>
  <si>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</si>
  <si>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</si>
  <si>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</si>
  <si>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</si>
  <si>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</si>
  <si>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</si>
  <si>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</si>
  <si>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</si>
  <si>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</si>
  <si>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</si>
  <si>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</si>
  <si>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</si>
  <si>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</si>
  <si>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</si>
  <si>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</si>
  <si>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</si>
  <si>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</si>
  <si>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</si>
  <si>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</si>
  <si>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</si>
  <si>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</si>
  <si>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</si>
  <si>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</si>
  <si>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</si>
  <si>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</si>
  <si>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</si>
  <si>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</si>
  <si>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</si>
  <si>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</si>
  <si>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</si>
  <si>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</si>
  <si>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</si>
  <si>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</si>
  <si>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</si>
  <si>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</si>
  <si>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</si>
  <si>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</si>
  <si>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</si>
  <si>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</si>
  <si>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</si>
  <si>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</si>
  <si>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</si>
  <si>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</si>
  <si>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</si>
  <si>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</si>
  <si>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</si>
  <si>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</si>
  <si>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</si>
  <si>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</si>
  <si>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</si>
  <si>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</si>
  <si>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</si>
  <si>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</si>
  <si>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</si>
  <si>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</si>
  <si>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</si>
  <si>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</si>
  <si>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</si>
  <si>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</si>
  <si>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</si>
  <si>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</si>
  <si>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</si>
  <si>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</si>
  <si>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</si>
  <si>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</si>
  <si>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</si>
  <si>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</si>
  <si>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</si>
  <si>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</si>
  <si>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</si>
  <si>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</si>
  <si>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</si>
  <si>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</si>
  <si>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</si>
  <si>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</si>
  <si>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</si>
  <si>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</si>
  <si>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</si>
  <si>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</si>
  <si>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</si>
  <si>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</si>
  <si>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</si>
  <si>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</si>
  <si>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</si>
  <si>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</si>
  <si>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</si>
  <si>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</si>
  <si>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</si>
  <si>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</si>
  <si>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</si>
  <si>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</si>
  <si>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</si>
  <si>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</si>
  <si>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</si>
  <si>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</si>
  <si>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</si>
  <si>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</si>
  <si>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</si>
  <si>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</si>
  <si>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</si>
  <si>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</si>
  <si>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</si>
  <si>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</si>
  <si>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</si>
  <si>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</si>
  <si>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</si>
  <si>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</si>
  <si>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</si>
  <si>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</si>
  <si>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</si>
  <si>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</si>
  <si>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</si>
  <si>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</si>
  <si>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</si>
  <si>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</si>
  <si>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</si>
  <si>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</si>
  <si>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</si>
  <si>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</si>
  <si>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</si>
  <si>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</si>
  <si>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</si>
  <si>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</si>
  <si>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</si>
  <si>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</si>
  <si>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</si>
  <si>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</si>
  <si>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</si>
  <si>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</si>
  <si>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</si>
  <si>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</si>
  <si>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</si>
  <si>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</si>
  <si>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</si>
  <si>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</si>
  <si>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</si>
  <si>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</si>
  <si>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</si>
  <si>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</si>
  <si>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</si>
  <si>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</si>
  <si>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</si>
  <si>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</si>
  <si>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</si>
  <si>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</si>
  <si>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</si>
  <si>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</si>
  <si>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</si>
  <si>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</si>
  <si>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</si>
  <si>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</si>
  <si>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</si>
  <si>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</si>
  <si>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</si>
  <si>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</si>
  <si>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</si>
  <si>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</si>
  <si>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</si>
  <si>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</si>
  <si>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</si>
  <si>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</si>
  <si>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</si>
  <si>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</si>
  <si>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</si>
  <si>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</si>
  <si>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</si>
  <si>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</si>
  <si>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</si>
  <si>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</si>
  <si>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</si>
  <si>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</si>
  <si>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</si>
  <si>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</si>
  <si>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</si>
  <si>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</si>
  <si>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</si>
  <si>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</si>
  <si>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</si>
  <si>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</si>
  <si>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</si>
  <si>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</si>
  <si>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</si>
  <si>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</si>
  <si>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</si>
  <si>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</si>
  <si>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</si>
  <si>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</si>
  <si>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</si>
  <si>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</si>
  <si>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</si>
  <si>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</si>
  <si>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</si>
  <si>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</si>
  <si>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</si>
  <si>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</si>
  <si>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</si>
  <si>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</si>
  <si>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</si>
  <si>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</si>
  <si>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</si>
  <si>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</si>
  <si>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</si>
  <si>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</si>
  <si>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</si>
  <si>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</si>
  <si>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</si>
  <si>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</si>
  <si>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</si>
  <si>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</si>
  <si>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</si>
  <si>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</si>
  <si>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</si>
  <si>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</si>
  <si>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</si>
  <si>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</si>
  <si>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</si>
  <si>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</si>
  <si>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</si>
  <si>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</si>
  <si>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</si>
  <si>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</si>
  <si>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</si>
  <si>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</si>
  <si>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</si>
  <si>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</si>
  <si>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</si>
  <si>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</si>
  <si>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</si>
  <si>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</si>
  <si>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</si>
  <si>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</si>
  <si>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</si>
  <si>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</si>
  <si>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</si>
  <si>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</si>
  <si>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</si>
  <si>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</si>
  <si>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</si>
  <si>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</si>
  <si>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</si>
  <si>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</si>
  <si>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</si>
  <si>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</si>
  <si>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</si>
  <si>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</si>
  <si>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</si>
  <si>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</si>
  <si>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</si>
  <si>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</si>
  <si>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</si>
  <si>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</si>
  <si>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</si>
  <si>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</si>
  <si>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</si>
  <si>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</si>
  <si>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</si>
  <si>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</si>
  <si>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</si>
  <si>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</si>
  <si>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</si>
  <si>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</si>
  <si>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</si>
  <si>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</si>
  <si>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</si>
  <si>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</si>
  <si>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</si>
  <si>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</si>
  <si>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</si>
  <si>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</si>
  <si>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</si>
  <si>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</si>
  <si>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</si>
  <si>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</si>
  <si>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</si>
  <si>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</si>
  <si>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</si>
  <si>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</si>
  <si>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</si>
  <si>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</si>
  <si>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</si>
  <si>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</si>
  <si>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</si>
  <si>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</si>
  <si>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</si>
  <si>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</si>
  <si>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</si>
  <si>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</si>
  <si>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</si>
  <si>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</si>
  <si>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</si>
  <si>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</si>
  <si>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</si>
  <si>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</si>
  <si>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</si>
  <si>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</si>
  <si>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</si>
  <si>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</si>
  <si>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</si>
  <si>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</si>
  <si>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</si>
  <si>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</si>
  <si>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</si>
  <si>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</si>
  <si>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</si>
  <si>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</si>
  <si>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</si>
  <si>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</si>
  <si>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</si>
  <si>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</si>
  <si>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</si>
  <si>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</si>
  <si>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</si>
  <si>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</si>
  <si>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</si>
  <si>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</si>
  <si>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</si>
  <si>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</si>
  <si>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</si>
  <si>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</si>
  <si>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</si>
  <si>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</si>
  <si>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</si>
  <si>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</si>
  <si>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</si>
  <si>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</si>
  <si>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</si>
  <si>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</si>
  <si>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</si>
  <si>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</si>
  <si>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</si>
  <si>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</si>
  <si>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</si>
  <si>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</si>
  <si>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</si>
  <si>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</si>
  <si>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</si>
  <si>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</si>
  <si>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</si>
  <si>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</si>
  <si>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</si>
  <si>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</si>
  <si>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</si>
  <si>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</si>
  <si>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</si>
  <si>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</si>
  <si>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</si>
  <si>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</si>
  <si>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</si>
  <si>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</si>
  <si>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</si>
  <si>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</si>
  <si>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</si>
  <si>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</si>
  <si>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</si>
  <si>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</si>
  <si>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</si>
  <si>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</si>
  <si>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</si>
  <si>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</si>
  <si>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</si>
  <si>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</si>
  <si>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</si>
  <si>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</si>
  <si>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</si>
  <si>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</si>
  <si>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</si>
  <si>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</si>
  <si>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</si>
  <si>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</si>
  <si>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</si>
  <si>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</si>
  <si>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</si>
  <si>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</si>
  <si>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</si>
  <si>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</si>
  <si>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</si>
  <si>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</si>
  <si>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</si>
  <si>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</si>
  <si>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</si>
  <si>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</si>
  <si>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</si>
  <si>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</si>
  <si>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</si>
  <si>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</si>
  <si>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</si>
  <si>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</si>
  <si>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</si>
  <si>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</si>
  <si>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</si>
  <si>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</si>
  <si>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</si>
  <si>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</si>
  <si>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</si>
  <si>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</si>
  <si>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</si>
  <si>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</si>
  <si>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</si>
  <si>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</si>
  <si>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</si>
  <si>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</si>
  <si>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</si>
  <si>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</si>
  <si>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</si>
  <si>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</si>
  <si>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</si>
  <si>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</si>
  <si>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</si>
  <si>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</si>
  <si>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</si>
  <si>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</si>
  <si>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</si>
  <si>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</si>
  <si>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</si>
  <si>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</si>
  <si>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</si>
  <si>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</si>
  <si>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</si>
  <si>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</si>
  <si>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</si>
  <si>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</si>
  <si>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</si>
  <si>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</si>
  <si>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</si>
  <si>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</si>
  <si>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</si>
  <si>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</si>
  <si>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</si>
  <si>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</si>
  <si>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</si>
  <si>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</si>
  <si>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</si>
  <si>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</si>
  <si>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</si>
  <si>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</si>
  <si>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</si>
  <si>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</si>
  <si>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</si>
  <si>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</si>
  <si>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</si>
  <si>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</si>
  <si>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</si>
  <si>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</si>
  <si>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</si>
  <si>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</si>
  <si>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</si>
  <si>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</si>
  <si>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</si>
  <si>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</si>
  <si>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</si>
  <si>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</si>
  <si>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</si>
  <si>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</si>
  <si>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</si>
  <si>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</si>
  <si>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</si>
  <si>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</si>
  <si>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</si>
  <si>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</si>
  <si>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</si>
  <si>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</si>
  <si>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</si>
  <si>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</si>
  <si>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</si>
  <si>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</si>
  <si>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</si>
  <si>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</si>
  <si>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</si>
  <si>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</si>
  <si>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</si>
  <si>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</si>
  <si>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</si>
  <si>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</si>
  <si>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</si>
  <si>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</si>
  <si>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</si>
  <si>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</si>
  <si>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</si>
  <si>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</si>
  <si>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</si>
  <si>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</si>
  <si>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</si>
  <si>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</si>
  <si>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</si>
  <si>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</si>
  <si>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</si>
  <si>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</si>
  <si>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</si>
  <si>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</si>
  <si>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</si>
  <si>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</si>
  <si>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</si>
  <si>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</si>
  <si>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</si>
  <si>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</si>
  <si>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</si>
  <si>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</si>
  <si>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</si>
  <si>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</si>
  <si>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</si>
  <si>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</si>
  <si>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</si>
  <si>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</si>
  <si>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</si>
  <si>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</si>
  <si>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</si>
  <si>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</si>
  <si>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</si>
  <si>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</si>
  <si>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</si>
  <si>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</si>
  <si>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</si>
  <si>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</si>
  <si>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</si>
  <si>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</si>
  <si>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</si>
  <si>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</si>
  <si>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</si>
  <si>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</si>
  <si>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</si>
  <si>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</si>
  <si>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</si>
  <si>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</si>
  <si>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</si>
  <si>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</si>
  <si>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</si>
  <si>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</si>
  <si>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</si>
  <si>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</si>
  <si>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</si>
  <si>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</si>
  <si>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</si>
  <si>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</si>
  <si>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</si>
  <si>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</si>
  <si>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</si>
  <si>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</si>
  <si>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</si>
  <si>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</si>
  <si>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</si>
  <si>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</si>
  <si>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</si>
  <si>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</si>
  <si>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</si>
  <si>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</si>
  <si>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</si>
  <si>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</si>
  <si>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</si>
  <si>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</si>
  <si>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</si>
  <si>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</si>
  <si>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</si>
  <si>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</si>
  <si>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</si>
  <si>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</si>
  <si>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</si>
  <si>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</si>
  <si>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</si>
  <si>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</si>
  <si>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</si>
  <si>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</si>
  <si>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</si>
  <si>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</si>
  <si>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</si>
  <si>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</si>
  <si>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</si>
  <si>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</si>
  <si>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</si>
  <si>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</si>
  <si>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</si>
  <si>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</si>
  <si>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</si>
  <si>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</si>
  <si>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</si>
  <si>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</si>
  <si>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</si>
  <si>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</si>
  <si>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</si>
  <si>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</si>
  <si>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</si>
  <si>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</si>
  <si>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</si>
  <si>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</si>
  <si>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</si>
  <si>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</si>
  <si>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</si>
  <si>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</si>
  <si>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</si>
  <si>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</si>
  <si>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</si>
  <si>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</si>
  <si>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</si>
  <si>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</si>
  <si>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</si>
  <si>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</si>
  <si>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</si>
  <si>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</si>
  <si>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</si>
  <si>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</si>
  <si>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</si>
  <si>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</si>
  <si>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</si>
  <si>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</si>
  <si>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</si>
  <si>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</si>
  <si>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</si>
  <si>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</si>
  <si>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</si>
  <si>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</si>
  <si>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</si>
  <si>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</si>
  <si>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</si>
  <si>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</si>
  <si>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</si>
  <si>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</si>
  <si>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</si>
  <si>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</si>
  <si>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</si>
  <si>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</si>
  <si>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</si>
  <si>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</si>
  <si>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</si>
  <si>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</si>
  <si>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</si>
  <si>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</si>
  <si>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</si>
  <si>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</si>
  <si>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</si>
  <si>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</si>
  <si>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</si>
  <si>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</si>
  <si>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</si>
  <si>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</si>
  <si>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</si>
  <si>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</si>
  <si>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</si>
  <si>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</si>
  <si>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</si>
  <si>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</si>
  <si>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</si>
  <si>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</si>
  <si>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</si>
  <si>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</si>
  <si>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</si>
  <si>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</si>
  <si>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</si>
  <si>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</si>
  <si>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</si>
  <si>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</si>
  <si>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</si>
  <si>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</si>
  <si>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</si>
  <si>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</si>
  <si>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</si>
  <si>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</si>
  <si>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</si>
  <si>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</si>
  <si>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</si>
  <si>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</si>
  <si>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</si>
  <si>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</si>
  <si>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</si>
  <si>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</si>
  <si>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</si>
  <si>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</si>
  <si>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</si>
  <si>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</si>
  <si>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</si>
  <si>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</si>
  <si>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</si>
  <si>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</si>
  <si>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</si>
  <si>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</si>
  <si>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</si>
  <si>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</si>
  <si>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</si>
  <si>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</si>
  <si>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</si>
  <si>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</si>
  <si>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</si>
  <si>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</si>
  <si>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</si>
  <si>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</si>
  <si>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</si>
  <si>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</si>
  <si>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</si>
  <si>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</si>
  <si>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</si>
  <si>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</si>
  <si>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</si>
  <si>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</si>
  <si>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</si>
  <si>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</si>
  <si>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</si>
  <si>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</si>
  <si>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</si>
  <si>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</si>
  <si>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</si>
  <si>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</si>
  <si>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</si>
  <si>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</si>
  <si>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</si>
  <si>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</si>
  <si>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</si>
  <si>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</si>
  <si>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</si>
  <si>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</si>
  <si>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</si>
  <si>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</si>
  <si>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</si>
  <si>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</si>
  <si>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</si>
  <si>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</si>
  <si>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</si>
  <si>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</si>
  <si>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</si>
  <si>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</si>
  <si>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</si>
  <si>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</si>
  <si>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</si>
  <si>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</si>
  <si>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</si>
  <si>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</si>
  <si>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</si>
  <si>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</si>
  <si>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</si>
  <si>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</si>
  <si>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</si>
  <si>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</si>
  <si>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</si>
  <si>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</si>
  <si>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</si>
  <si>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</si>
  <si>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</si>
  <si>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</si>
  <si>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</si>
  <si>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</si>
  <si>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</si>
  <si>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</si>
  <si>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</si>
  <si>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</si>
  <si>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</si>
  <si>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</si>
  <si>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</si>
  <si>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</si>
  <si>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</si>
  <si>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</si>
  <si>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</si>
  <si>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</si>
  <si>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</si>
  <si>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</si>
  <si>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</si>
  <si>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</si>
  <si>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</si>
  <si>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</si>
  <si>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</si>
  <si>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</si>
  <si>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</si>
  <si>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</si>
  <si>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</si>
  <si>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</si>
  <si>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</si>
  <si>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</si>
  <si>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</si>
  <si>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</si>
  <si>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</si>
  <si>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</si>
  <si>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</si>
  <si>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</si>
  <si>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</si>
  <si>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</si>
  <si>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</si>
  <si>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</si>
  <si>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</si>
  <si>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</si>
  <si>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</si>
  <si>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</si>
  <si>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</si>
  <si>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</si>
  <si>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</si>
  <si>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</si>
  <si>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</si>
  <si>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</si>
  <si>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</si>
  <si>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</si>
  <si>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</si>
  <si>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</si>
  <si>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</si>
  <si>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</si>
  <si>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</si>
  <si>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</si>
  <si>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</si>
  <si>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</si>
  <si>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</si>
  <si>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</si>
  <si>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</si>
  <si>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</si>
  <si>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</si>
  <si>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</si>
  <si>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</si>
  <si>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</si>
  <si>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</si>
  <si>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</si>
  <si>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</si>
  <si>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</si>
  <si>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</si>
  <si>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</si>
  <si>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</si>
  <si>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</si>
  <si>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</si>
  <si>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</si>
  <si>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</si>
  <si>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</si>
  <si>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</si>
  <si>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</si>
  <si>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</si>
  <si>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</si>
  <si>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</si>
  <si>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</si>
  <si>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</si>
  <si>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</si>
  <si>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</si>
  <si>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</si>
  <si>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</si>
  <si>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</si>
  <si>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</si>
  <si>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</si>
  <si>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</si>
  <si>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</si>
  <si>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</si>
  <si>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</si>
  <si>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</si>
  <si>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</si>
  <si>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</si>
  <si>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</si>
  <si>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</si>
  <si>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</si>
  <si>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</si>
  <si>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</si>
  <si>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</si>
  <si>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</si>
  <si>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</si>
  <si>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</si>
  <si>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</si>
  <si>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</si>
  <si>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</si>
  <si>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</si>
  <si>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</si>
  <si>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</si>
  <si>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</si>
  <si>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</si>
  <si>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</si>
  <si>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</si>
  <si>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</si>
  <si>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</si>
  <si>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</si>
  <si>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</si>
  <si>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</si>
  <si>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</si>
  <si>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</si>
  <si>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</si>
  <si>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</si>
  <si>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</si>
  <si>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</si>
  <si>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</si>
  <si>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</si>
  <si>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</si>
  <si>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</si>
  <si>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</si>
  <si>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</si>
  <si>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</si>
  <si>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</si>
  <si>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</si>
  <si>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</si>
  <si>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</si>
  <si>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</si>
  <si>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</si>
  <si>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</si>
  <si>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</si>
  <si>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</si>
  <si>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</si>
  <si>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</si>
  <si>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</si>
  <si>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</si>
  <si>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</si>
  <si>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</si>
  <si>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</si>
  <si>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</si>
  <si>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</si>
  <si>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</si>
  <si>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</si>
  <si>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</si>
  <si>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</si>
  <si>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</si>
  <si>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</si>
  <si>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</si>
  <si>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</si>
  <si>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</si>
  <si>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</si>
  <si>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</si>
  <si>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</si>
  <si>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</si>
  <si>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</si>
  <si>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</si>
  <si>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</si>
  <si>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</si>
  <si>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</si>
  <si>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</si>
  <si>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</si>
  <si>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</si>
  <si>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</si>
  <si>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</si>
  <si>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</si>
  <si>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</si>
  <si>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</si>
  <si>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</si>
  <si>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</si>
  <si>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</si>
  <si>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</si>
  <si>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</si>
  <si>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</si>
  <si>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</si>
  <si>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</si>
  <si>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</si>
  <si>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</si>
  <si>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</si>
  <si>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</si>
  <si>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</si>
  <si>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</si>
  <si>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</si>
  <si>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</si>
  <si>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</si>
  <si>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</si>
  <si>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</si>
  <si>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</si>
  <si>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</si>
  <si>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</si>
  <si>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</si>
  <si>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</si>
  <si>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</si>
  <si>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</si>
  <si>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</si>
  <si>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</si>
  <si>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</si>
  <si>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</si>
  <si>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</si>
  <si>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</si>
  <si>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</si>
  <si>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</si>
  <si>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</si>
  <si>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</si>
  <si>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</si>
  <si>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</si>
  <si>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</si>
  <si>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</si>
  <si>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</si>
  <si>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</si>
  <si>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</si>
  <si>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</si>
  <si>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</si>
  <si>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</si>
  <si>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</si>
  <si>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</si>
  <si>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</si>
  <si>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</si>
  <si>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</si>
  <si>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</si>
  <si>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</si>
  <si>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</si>
  <si>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</si>
  <si>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</si>
  <si>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</si>
  <si>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</si>
  <si>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</si>
  <si>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</si>
  <si>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</si>
  <si>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</si>
  <si>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</si>
  <si>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</si>
  <si>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</si>
  <si>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</si>
  <si>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</si>
  <si>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</si>
  <si>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</si>
  <si>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</si>
  <si>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</si>
  <si>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</si>
  <si>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</si>
  <si>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</si>
  <si>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</si>
  <si>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</si>
  <si>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</si>
  <si>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</si>
  <si>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</si>
  <si>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</si>
  <si>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</si>
  <si>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</si>
  <si>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</si>
  <si>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</si>
  <si>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</si>
  <si>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</si>
  <si>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</si>
  <si>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</si>
  <si>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</si>
  <si>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</si>
  <si>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</si>
  <si>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</si>
  <si>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</si>
  <si>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</si>
  <si>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</si>
  <si>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</si>
  <si>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</si>
  <si>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</si>
  <si>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</si>
  <si>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</si>
  <si>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</si>
  <si>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</si>
  <si>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</si>
  <si>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</si>
  <si>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</si>
  <si>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</si>
  <si>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</si>
  <si>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</si>
  <si>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</si>
  <si>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</si>
  <si>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</si>
  <si>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</si>
  <si>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</si>
  <si>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</si>
  <si>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</si>
  <si>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</si>
  <si>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</si>
  <si>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</si>
  <si>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</si>
  <si>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</si>
  <si>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</si>
  <si>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</si>
  <si>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</si>
  <si>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</si>
  <si>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</si>
  <si>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</si>
  <si>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</si>
  <si>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</si>
  <si>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</si>
  <si>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</si>
  <si>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</si>
  <si>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</si>
  <si>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</si>
  <si>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</si>
  <si>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</si>
  <si>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</si>
  <si>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</si>
  <si>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</si>
  <si>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</si>
  <si>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</si>
  <si>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</si>
  <si>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</si>
  <si>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</si>
  <si>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</si>
  <si>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</si>
  <si>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</si>
  <si>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</si>
  <si>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</si>
  <si>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</si>
  <si>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</si>
  <si>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</si>
  <si>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</si>
  <si>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</si>
  <si>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</si>
  <si>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</si>
  <si>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</si>
  <si>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</si>
  <si>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</si>
  <si>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</si>
  <si>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</si>
  <si>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</si>
  <si>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</si>
  <si>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</si>
  <si>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</si>
  <si>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</si>
  <si>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</si>
  <si>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</si>
  <si>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</si>
  <si>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</si>
  <si>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</si>
  <si>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</si>
  <si>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</si>
  <si>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</si>
  <si>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</si>
  <si>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</si>
  <si>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</si>
  <si>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</si>
  <si>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</si>
  <si>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</si>
  <si>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</si>
  <si>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</si>
  <si>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</si>
  <si>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</si>
  <si>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</si>
  <si>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</si>
  <si>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</si>
  <si>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</si>
  <si>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</si>
  <si>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</si>
  <si>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</si>
  <si>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</si>
  <si>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</si>
  <si>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</si>
  <si>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</si>
  <si>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</si>
  <si>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</si>
  <si>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</si>
  <si>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</si>
  <si>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</si>
  <si>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</si>
  <si>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</si>
  <si>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</si>
  <si>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</si>
  <si>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</si>
  <si>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</si>
  <si>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</si>
  <si>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</si>
  <si>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</si>
  <si>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</si>
  <si>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</si>
  <si>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</si>
  <si>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</si>
  <si>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</si>
  <si>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</si>
  <si>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</si>
  <si>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</si>
  <si>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</si>
  <si>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</si>
  <si>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</si>
  <si>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</si>
  <si>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</si>
  <si>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</si>
  <si>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</si>
  <si>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</si>
  <si>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</si>
  <si>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</si>
  <si>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</si>
  <si>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</si>
  <si>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</si>
  <si>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</si>
  <si>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</si>
  <si>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</si>
  <si>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</si>
  <si>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</si>
  <si>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</si>
  <si>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</si>
  <si>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</si>
  <si>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</si>
  <si>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</si>
  <si>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</si>
  <si>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</si>
  <si>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</si>
  <si>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</si>
  <si>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</si>
  <si>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</si>
  <si>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</si>
  <si>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</si>
  <si>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</si>
  <si>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</si>
  <si>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</si>
  <si>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</si>
  <si>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</si>
  <si>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</si>
  <si>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</si>
  <si>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</si>
  <si>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</si>
  <si>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</si>
  <si>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</si>
  <si>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</si>
  <si>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</si>
  <si>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</si>
  <si>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</si>
  <si>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</si>
  <si>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</si>
  <si>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</si>
  <si>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</si>
  <si>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</si>
  <si>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</si>
  <si>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</si>
  <si>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</si>
  <si>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</si>
  <si>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</si>
  <si>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</si>
  <si>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</si>
  <si>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</si>
  <si>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</si>
  <si>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</si>
  <si>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</si>
  <si>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</si>
  <si>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</si>
  <si>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</si>
  <si>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</si>
  <si>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</si>
  <si>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</si>
  <si>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</si>
  <si>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</si>
  <si>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</si>
  <si>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</si>
  <si>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</si>
  <si>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</si>
  <si>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</si>
  <si>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</si>
  <si>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</si>
  <si>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</si>
  <si>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</si>
  <si>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</si>
  <si>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</si>
  <si>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</si>
  <si>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</si>
  <si>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</si>
  <si>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</si>
  <si>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</si>
  <si>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</si>
  <si>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</si>
  <si>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</si>
  <si>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</si>
  <si>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</si>
  <si>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</si>
  <si>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</si>
  <si>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</si>
  <si>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</si>
  <si>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</si>
  <si>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</si>
  <si>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</si>
  <si>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</si>
  <si>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</si>
  <si>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</si>
  <si>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</si>
  <si>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</si>
  <si>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</si>
  <si>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</si>
  <si>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</si>
  <si>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</si>
  <si>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</si>
  <si>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</si>
  <si>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</si>
  <si>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</si>
  <si>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</si>
  <si>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</si>
  <si>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</si>
  <si>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</si>
  <si>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</si>
  <si>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</si>
  <si>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</si>
  <si>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</si>
  <si>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</si>
  <si>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</si>
  <si>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</si>
  <si>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</si>
  <si>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</si>
  <si>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</si>
  <si>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</si>
  <si>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</si>
  <si>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</si>
  <si>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</si>
  <si>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</si>
  <si>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</si>
  <si>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</si>
  <si>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</si>
  <si>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</si>
  <si>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</si>
  <si>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</si>
  <si>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</si>
  <si>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</si>
  <si>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</si>
  <si>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</si>
  <si>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</si>
  <si>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</si>
  <si>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</si>
  <si>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</si>
  <si>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</si>
  <si>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</si>
  <si>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</si>
  <si>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</si>
  <si>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</si>
  <si>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</si>
  <si>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</si>
  <si>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</si>
  <si>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</si>
  <si>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</si>
  <si>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</si>
  <si>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</si>
  <si>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</si>
  <si>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</si>
  <si>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</si>
  <si>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</si>
  <si>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</si>
  <si>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</si>
  <si>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</si>
  <si>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</si>
  <si>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</si>
  <si>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</si>
  <si>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</si>
  <si>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</si>
  <si>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</si>
  <si>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</si>
  <si>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</si>
  <si>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</si>
  <si>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</si>
  <si>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</si>
  <si>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</si>
  <si>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</si>
  <si>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</si>
  <si>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</si>
  <si>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</si>
  <si>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</si>
  <si>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</si>
  <si>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</si>
  <si>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</si>
  <si>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</si>
  <si>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</si>
  <si>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</si>
  <si>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</si>
  <si>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</si>
  <si>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</si>
  <si>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</si>
  <si>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</si>
  <si>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</si>
  <si>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</si>
  <si>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</si>
  <si>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</si>
  <si>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</si>
  <si>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</si>
  <si>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</si>
  <si>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</si>
  <si>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</si>
  <si>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</si>
  <si>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</si>
  <si>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</si>
  <si>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</si>
  <si>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</si>
  <si>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</si>
  <si>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</si>
  <si>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</si>
  <si>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</si>
  <si>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</si>
  <si>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</si>
  <si>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</si>
  <si>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</si>
  <si>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</si>
  <si>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</si>
  <si>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</si>
  <si>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</si>
  <si>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</si>
  <si>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</si>
  <si>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</si>
  <si>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</si>
  <si>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</si>
  <si>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</si>
  <si>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</si>
  <si>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</si>
  <si>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</si>
  <si>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</si>
  <si>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</si>
  <si>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</si>
  <si>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</si>
  <si>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</si>
  <si>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</si>
  <si>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</si>
  <si>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</si>
  <si>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</si>
  <si>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</si>
  <si>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</si>
  <si>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</si>
  <si>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</si>
  <si>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</si>
  <si>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</si>
  <si>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</si>
  <si>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</si>
  <si>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</si>
  <si>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</si>
  <si>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</si>
  <si>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</si>
  <si>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</si>
  <si>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</si>
  <si>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</si>
  <si>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</si>
  <si>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</si>
  <si>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</si>
  <si>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</si>
  <si>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</si>
  <si>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</si>
  <si>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</si>
  <si>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</si>
  <si>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</si>
  <si>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</si>
  <si>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</si>
  <si>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</si>
  <si>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</si>
  <si>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</si>
  <si>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</si>
  <si>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</si>
  <si>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</si>
  <si>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</si>
  <si>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</si>
  <si>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</si>
  <si>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</si>
  <si>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</si>
  <si>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</si>
  <si>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</si>
  <si>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</si>
  <si>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</si>
  <si>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</si>
  <si>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</si>
  <si>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</si>
  <si>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</si>
  <si>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</si>
  <si>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</si>
  <si>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</si>
  <si>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</si>
  <si>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</si>
  <si>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</si>
  <si>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</si>
  <si>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</si>
  <si>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</si>
  <si>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</si>
  <si>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</si>
  <si>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</si>
  <si>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</si>
  <si>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</si>
  <si>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</si>
  <si>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</si>
  <si>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</si>
  <si>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</si>
  <si>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</si>
  <si>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</si>
  <si>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</si>
  <si>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</si>
  <si>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</si>
  <si>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</si>
  <si>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</si>
  <si>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</si>
  <si>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</si>
  <si>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</si>
  <si>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</si>
  <si>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</si>
  <si>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</si>
  <si>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</si>
  <si>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</si>
  <si>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</si>
  <si>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</si>
  <si>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</si>
  <si>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</si>
  <si>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</si>
  <si>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</si>
  <si>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</si>
  <si>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</si>
  <si>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</si>
  <si>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</si>
  <si>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</si>
  <si>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</si>
  <si>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</si>
  <si>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</si>
  <si>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</si>
  <si>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</si>
  <si>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</si>
  <si>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</si>
  <si>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</si>
  <si>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</si>
  <si>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</si>
  <si>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</si>
  <si>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</si>
  <si>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</si>
  <si>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</si>
  <si>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</si>
  <si>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</si>
  <si>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</si>
  <si>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</si>
  <si>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</si>
  <si>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</si>
  <si>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</si>
  <si>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</si>
  <si>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</si>
  <si>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</si>
  <si>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</si>
  <si>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</si>
  <si>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</si>
  <si>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</si>
  <si>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</si>
  <si>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</si>
  <si>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</si>
  <si>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</si>
  <si>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</si>
  <si>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</si>
  <si>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</si>
  <si>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</si>
  <si>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</si>
  <si>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</si>
  <si>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</si>
  <si>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</si>
  <si>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</si>
  <si>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</si>
  <si>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</si>
  <si>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</si>
  <si>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</si>
  <si>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</si>
  <si>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</si>
  <si>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</si>
  <si>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</si>
  <si>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</si>
  <si>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</si>
  <si>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</si>
  <si>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</si>
  <si>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</si>
  <si>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</si>
  <si>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</si>
  <si>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</si>
  <si>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</si>
  <si>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</si>
  <si>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</si>
  <si>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</si>
  <si>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</si>
  <si>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</si>
  <si>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</si>
  <si>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</si>
  <si>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</si>
  <si>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</si>
  <si>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</si>
  <si>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</si>
  <si>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</si>
  <si>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</si>
  <si>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</si>
  <si>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</si>
  <si>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</si>
  <si>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</si>
  <si>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</si>
  <si>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</si>
  <si>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</si>
  <si>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</si>
  <si>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</si>
  <si>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</si>
  <si>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</si>
  <si>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</si>
  <si>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</si>
  <si>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</si>
  <si>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</si>
  <si>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</si>
  <si>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</si>
  <si>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</si>
  <si>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</si>
  <si>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</si>
  <si>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</si>
  <si>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</si>
  <si>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</si>
  <si>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</si>
  <si>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</si>
  <si>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</si>
  <si>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</si>
  <si>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</si>
  <si>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</si>
  <si>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</si>
  <si>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</si>
  <si>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</si>
  <si>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</si>
  <si>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</si>
  <si>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</si>
  <si>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</si>
  <si>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</si>
  <si>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</si>
  <si>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</si>
  <si>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</si>
  <si>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</si>
  <si>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</si>
  <si>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</si>
  <si>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</si>
  <si>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</si>
  <si>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</si>
  <si>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</si>
  <si>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</si>
  <si>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</si>
  <si>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</si>
  <si>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</si>
  <si>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</si>
  <si>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</si>
  <si>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</si>
  <si>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</si>
  <si>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</si>
  <si>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</si>
  <si>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</si>
  <si>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</si>
  <si>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</si>
  <si>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</si>
  <si>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</si>
  <si>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</si>
  <si>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</si>
  <si>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</si>
  <si>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</si>
  <si>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</si>
  <si>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</si>
  <si>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</si>
  <si>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</si>
  <si>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</si>
  <si>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</si>
  <si>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</si>
  <si>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</si>
  <si>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</si>
  <si>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</si>
  <si>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</si>
  <si>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</si>
  <si>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</si>
  <si>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</si>
  <si>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</si>
  <si>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</si>
  <si>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</si>
  <si>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</si>
  <si>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</si>
  <si>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</si>
  <si>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</si>
  <si>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</si>
  <si>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</si>
  <si>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</si>
  <si>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</si>
  <si>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</si>
  <si>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</si>
  <si>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</si>
  <si>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</si>
  <si>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</si>
  <si>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</si>
  <si>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</si>
  <si>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</si>
  <si>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</si>
  <si>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</si>
  <si>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</si>
  <si>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</si>
  <si>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</si>
  <si>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</si>
  <si>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</si>
  <si>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</si>
  <si>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</si>
  <si>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</si>
  <si>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</si>
  <si>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</si>
  <si>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</si>
  <si>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</si>
  <si>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</si>
  <si>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</si>
  <si>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</si>
  <si>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</si>
  <si>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</si>
  <si>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</si>
  <si>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</si>
  <si>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</si>
  <si>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</si>
  <si>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</si>
  <si>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</si>
  <si>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</si>
  <si>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</si>
  <si>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</si>
  <si>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</si>
  <si>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</si>
  <si>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</si>
  <si>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</si>
  <si>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</si>
  <si>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</si>
  <si>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</si>
  <si>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</si>
  <si>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</si>
  <si>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</si>
  <si>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</si>
  <si>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</si>
  <si>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</si>
  <si>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</si>
  <si>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</si>
  <si>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</si>
  <si>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</si>
  <si>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</si>
  <si>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</si>
  <si>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</si>
  <si>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</si>
  <si>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</si>
  <si>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</si>
  <si>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</si>
  <si>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</si>
  <si>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</si>
  <si>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</si>
  <si>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</si>
  <si>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</si>
  <si>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</si>
  <si>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</si>
  <si>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</si>
  <si>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</si>
  <si>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</si>
  <si>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</si>
  <si>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</si>
  <si>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</si>
  <si>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</si>
  <si>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</si>
  <si>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</si>
  <si>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</si>
  <si>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</si>
  <si>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</si>
  <si>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</si>
  <si>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</si>
  <si>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</si>
  <si>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</si>
  <si>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</si>
  <si>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</si>
  <si>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</si>
  <si>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</si>
  <si>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</si>
  <si>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</si>
  <si>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</si>
  <si>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</si>
  <si>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</si>
  <si>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</si>
  <si>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</si>
  <si>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</si>
  <si>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</si>
  <si>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</si>
  <si>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</si>
  <si>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</si>
  <si>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</si>
  <si>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</si>
  <si>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</si>
  <si>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</si>
  <si>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</si>
  <si>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</si>
  <si>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</si>
  <si>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</si>
  <si>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</si>
  <si>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</si>
  <si>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</si>
  <si>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</si>
  <si>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</si>
  <si>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</si>
  <si>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</si>
  <si>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</si>
  <si>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</si>
  <si>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</si>
  <si>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</si>
  <si>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</si>
  <si>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</si>
  <si>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</si>
  <si>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</si>
  <si>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</si>
  <si>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</si>
  <si>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</si>
  <si>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</si>
  <si>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</si>
  <si>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</si>
  <si>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</si>
  <si>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</si>
  <si>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</si>
  <si>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</si>
  <si>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</si>
  <si>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</si>
  <si>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</si>
  <si>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</si>
  <si>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</si>
  <si>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</si>
  <si>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</si>
  <si>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</si>
  <si>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</si>
  <si>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</si>
  <si>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</si>
  <si>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</si>
  <si>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</si>
  <si>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</si>
  <si>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</si>
  <si>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</si>
  <si>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</si>
  <si>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</si>
  <si>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</si>
  <si>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</si>
  <si>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</si>
  <si>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</si>
  <si>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</si>
  <si>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</si>
  <si>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</si>
  <si>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</si>
  <si>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</si>
  <si>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</si>
  <si>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</si>
  <si>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</si>
  <si>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</si>
  <si>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</si>
  <si>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</si>
  <si>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</si>
  <si>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</si>
  <si>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</si>
  <si>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</si>
  <si>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</si>
  <si>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</si>
  <si>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</si>
  <si>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</si>
  <si>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</si>
  <si>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</si>
  <si>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</si>
  <si>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</si>
  <si>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</si>
  <si>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</si>
  <si>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</si>
  <si>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</si>
  <si>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</si>
  <si>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</si>
  <si>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</si>
  <si>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</si>
  <si>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</si>
  <si>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</si>
  <si>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</si>
  <si>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</si>
  <si>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</si>
  <si>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</si>
  <si>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</si>
  <si>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</si>
  <si>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</si>
  <si>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</si>
  <si>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</si>
  <si>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</si>
  <si>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</si>
  <si>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</si>
  <si>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</si>
  <si>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</si>
  <si>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</si>
  <si>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</si>
  <si>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</si>
  <si>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</si>
  <si>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</si>
  <si>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</si>
  <si>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</si>
  <si>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</si>
  <si>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</si>
  <si>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</si>
  <si>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</si>
  <si>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</si>
  <si>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</si>
  <si>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</si>
  <si>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</si>
  <si>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</si>
  <si>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</si>
  <si>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</si>
  <si>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</si>
  <si>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</si>
  <si>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</si>
  <si>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</si>
  <si>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</si>
  <si>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</si>
  <si>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</si>
  <si>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</si>
  <si>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</si>
  <si>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</si>
  <si>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</si>
  <si>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</si>
  <si>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</si>
  <si>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</si>
  <si>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</si>
  <si>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</si>
  <si>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</si>
  <si>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</si>
  <si>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</si>
  <si>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</si>
  <si>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</si>
  <si>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</si>
  <si>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</si>
  <si>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</si>
  <si>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</si>
  <si>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</si>
  <si>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</si>
  <si>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</si>
  <si>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</si>
  <si>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</si>
  <si>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</si>
  <si>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</si>
  <si>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</si>
  <si>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</si>
  <si>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</si>
  <si>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</si>
  <si>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</si>
  <si>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</si>
  <si>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</si>
  <si>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</si>
  <si>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</si>
  <si>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</si>
  <si>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</si>
  <si>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</si>
  <si>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</si>
  <si>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</si>
  <si>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</si>
  <si>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</si>
  <si>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</si>
  <si>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</si>
  <si>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</si>
  <si>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</si>
  <si>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</si>
  <si>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</si>
  <si>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</si>
  <si>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</si>
  <si>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</si>
  <si>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</si>
  <si>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</si>
  <si>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</si>
  <si>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</si>
  <si>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</si>
  <si>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</si>
  <si>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</si>
  <si>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</si>
  <si>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</si>
  <si>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</si>
  <si>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</si>
  <si>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</si>
  <si>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</si>
  <si>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</si>
  <si>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</si>
  <si>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</si>
  <si>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</si>
  <si>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</si>
  <si>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</si>
  <si>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</si>
  <si>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</si>
  <si>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</si>
  <si>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</si>
  <si>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</si>
  <si>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</si>
  <si>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</si>
  <si>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</si>
  <si>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</si>
  <si>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</si>
  <si>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</si>
  <si>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</si>
  <si>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</si>
  <si>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</si>
  <si>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</si>
  <si>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</si>
  <si>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</si>
  <si>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</si>
  <si>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</si>
  <si>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</si>
  <si>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</si>
  <si>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</si>
  <si>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</si>
  <si>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</si>
  <si>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</si>
  <si>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</si>
  <si>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</si>
  <si>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</si>
  <si>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</si>
  <si>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</si>
  <si>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</si>
  <si>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</si>
  <si>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</si>
  <si>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</si>
  <si>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</si>
  <si>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</si>
  <si>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</si>
  <si>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</si>
  <si>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</si>
  <si>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</si>
  <si>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</si>
  <si>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</si>
  <si>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</si>
  <si>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</si>
  <si>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</si>
  <si>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</si>
  <si>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</si>
  <si>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</si>
  <si>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</si>
  <si>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</si>
  <si>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</si>
  <si>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</si>
  <si>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</si>
  <si>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</si>
  <si>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</si>
  <si>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</si>
  <si>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</si>
  <si>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</si>
  <si>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</si>
  <si>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</si>
  <si>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</si>
  <si>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</si>
  <si>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</si>
  <si>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</si>
  <si>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</si>
  <si>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</si>
  <si>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</si>
  <si>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</si>
  <si>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</si>
  <si>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</si>
  <si>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</si>
  <si>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</si>
  <si>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</si>
  <si>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</si>
  <si>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</si>
  <si>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</si>
  <si>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</si>
  <si>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</si>
  <si>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</si>
  <si>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</si>
  <si>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</si>
  <si>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</si>
  <si>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</si>
  <si>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</si>
  <si>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</si>
  <si>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</si>
  <si>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</si>
  <si>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</si>
  <si>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</si>
  <si>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</si>
  <si>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</si>
  <si>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</si>
  <si>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</si>
  <si>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</si>
  <si>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</si>
  <si>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</si>
  <si>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</si>
  <si>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</si>
  <si>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</si>
  <si>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</si>
  <si>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</si>
  <si>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</si>
  <si>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</si>
  <si>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</si>
  <si>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</si>
  <si>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</si>
  <si>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</si>
  <si>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</si>
  <si>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</si>
  <si>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</si>
  <si>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</si>
  <si>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</si>
  <si>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</si>
  <si>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</si>
  <si>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</si>
  <si>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</si>
  <si>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</si>
  <si>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</si>
  <si>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</si>
  <si>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</si>
  <si>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</si>
  <si>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</si>
  <si>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</si>
  <si>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</si>
  <si>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</si>
  <si>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</si>
  <si>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</si>
  <si>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</si>
  <si>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</si>
  <si>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</si>
  <si>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</si>
  <si>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</si>
  <si>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</si>
  <si>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</si>
  <si>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</si>
  <si>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</si>
  <si>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</si>
  <si>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</si>
  <si>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</si>
  <si>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</si>
  <si>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</si>
  <si>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</si>
  <si>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</si>
  <si>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</si>
  <si>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</si>
  <si>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</si>
  <si>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</si>
  <si>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</si>
  <si>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</si>
  <si>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</si>
  <si>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</si>
  <si>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</si>
  <si>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</si>
  <si>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</si>
  <si>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</si>
  <si>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</si>
  <si>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</si>
  <si>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</si>
  <si>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</si>
  <si>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</si>
  <si>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</si>
  <si>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</si>
  <si>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</si>
  <si>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</si>
  <si>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</si>
  <si>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</si>
  <si>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</si>
  <si>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</si>
  <si>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</si>
  <si>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</si>
  <si>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</si>
  <si>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</si>
  <si>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</si>
  <si>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</si>
  <si>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</si>
  <si>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</si>
  <si>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</si>
  <si>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</si>
  <si>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</si>
  <si>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</si>
  <si>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</si>
  <si>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</si>
  <si>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</si>
  <si>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</si>
  <si>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</si>
  <si>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</si>
  <si>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</si>
  <si>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</si>
  <si>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</si>
  <si>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</si>
  <si>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</si>
  <si>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</si>
  <si>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</si>
  <si>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</si>
  <si>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</si>
  <si>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</si>
  <si>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</si>
  <si>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</si>
  <si>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</si>
  <si>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</si>
  <si>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</si>
  <si>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</si>
  <si>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</si>
  <si>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</si>
  <si>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</si>
  <si>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</si>
  <si>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</si>
  <si>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</si>
  <si>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</si>
  <si>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</si>
  <si>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</si>
  <si>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</si>
  <si>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</si>
  <si>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</si>
  <si>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</si>
  <si>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</si>
  <si>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</si>
  <si>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</si>
  <si>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</si>
  <si>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</si>
  <si>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</si>
  <si>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</si>
  <si>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</si>
  <si>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</si>
  <si>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</si>
  <si>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</si>
  <si>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</si>
  <si>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</si>
  <si>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</si>
  <si>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</si>
  <si>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</si>
  <si>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</si>
  <si>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</si>
  <si>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</si>
  <si>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</si>
  <si>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</si>
  <si>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</si>
  <si>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</si>
  <si>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</si>
  <si>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</si>
  <si>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</si>
  <si>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</si>
  <si>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</si>
  <si>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</si>
  <si>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</si>
  <si>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</si>
  <si>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</si>
  <si>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</si>
  <si>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</si>
  <si>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</si>
  <si>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</si>
  <si>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</si>
  <si>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</si>
  <si>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</si>
  <si>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</si>
  <si>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</si>
  <si>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</si>
  <si>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</si>
  <si>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</si>
  <si>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</si>
  <si>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</si>
  <si>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</si>
  <si>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</si>
  <si>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</si>
  <si>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</si>
  <si>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</si>
  <si>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</si>
  <si>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</si>
  <si>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</si>
  <si>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</si>
  <si>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</si>
  <si>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</si>
  <si>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</si>
  <si>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</si>
  <si>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</si>
  <si>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</si>
  <si>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</si>
  <si>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</si>
  <si>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</si>
  <si>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</si>
  <si>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</si>
  <si>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</si>
  <si>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</si>
  <si>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</si>
  <si>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</si>
  <si>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</si>
  <si>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</si>
  <si>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</si>
  <si>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</si>
  <si>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</si>
  <si>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</si>
  <si>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</si>
  <si>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</si>
  <si>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</si>
  <si>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</si>
  <si>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</si>
  <si>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</si>
  <si>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</si>
  <si>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</si>
  <si>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</si>
  <si>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</si>
  <si>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</si>
  <si>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</si>
  <si>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</si>
  <si>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</si>
  <si>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</si>
  <si>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</si>
  <si>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</si>
  <si>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</si>
  <si>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</si>
  <si>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</si>
  <si>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</si>
  <si>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</si>
  <si>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</si>
  <si>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</si>
  <si>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</si>
  <si>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</si>
  <si>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</si>
  <si>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</si>
  <si>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</si>
  <si>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</si>
  <si>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</si>
  <si>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</si>
  <si>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</si>
  <si>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</si>
  <si>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</si>
  <si>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</si>
  <si>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</si>
  <si>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</si>
  <si>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</si>
  <si>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</si>
  <si>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</si>
  <si>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</si>
  <si>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</si>
  <si>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</si>
  <si>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</si>
  <si>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</si>
  <si>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</si>
  <si>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</si>
  <si>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</si>
  <si>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</si>
  <si>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</si>
  <si>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</si>
  <si>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</si>
  <si>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</si>
  <si>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</si>
  <si>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</si>
  <si>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</si>
  <si>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</si>
  <si>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</si>
  <si>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</si>
  <si>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</si>
  <si>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</si>
  <si>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</si>
  <si>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</si>
  <si>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</si>
  <si>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</si>
  <si>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</si>
  <si>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</si>
  <si>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</si>
  <si>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</si>
  <si>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</si>
  <si>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</si>
  <si>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</si>
  <si>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</si>
  <si>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</si>
  <si>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</si>
  <si>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</si>
  <si>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</si>
  <si>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</si>
  <si>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</si>
  <si>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</si>
  <si>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</si>
  <si>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</si>
  <si>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</si>
  <si>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</si>
  <si>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</si>
  <si>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</si>
  <si>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</si>
  <si>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</si>
  <si>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</si>
  <si>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</si>
  <si>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</si>
  <si>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</si>
  <si>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</si>
  <si>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</si>
  <si>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</si>
  <si>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</si>
  <si>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</si>
  <si>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</si>
  <si>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</si>
  <si>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</si>
  <si>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</si>
  <si>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</si>
  <si>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</si>
  <si>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</si>
  <si>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</si>
  <si>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</si>
  <si>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</si>
  <si>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</si>
  <si>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</si>
  <si>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</si>
  <si>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</si>
  <si>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</si>
  <si>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</si>
  <si>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</si>
  <si>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</si>
  <si>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</si>
  <si>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</si>
  <si>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</si>
  <si>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</si>
  <si>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</si>
  <si>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</si>
  <si>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</si>
  <si>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</si>
  <si>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</si>
  <si>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</si>
  <si>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</si>
  <si>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</si>
  <si>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</si>
  <si>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</si>
  <si>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</si>
  <si>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</si>
  <si>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</si>
  <si>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</si>
  <si>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</si>
  <si>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</si>
  <si>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</si>
  <si>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</si>
  <si>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</si>
  <si>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</si>
  <si>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</si>
  <si>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</si>
  <si>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</si>
  <si>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</si>
  <si>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</si>
  <si>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</si>
  <si>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</si>
  <si>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</si>
  <si>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</si>
  <si>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</si>
  <si>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</si>
  <si>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</si>
  <si>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</si>
  <si>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</si>
  <si>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</si>
  <si>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</si>
  <si>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</si>
  <si>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</si>
  <si>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</si>
  <si>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</si>
  <si>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</si>
  <si>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</si>
  <si>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</si>
  <si>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</si>
  <si>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</si>
  <si>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</si>
  <si>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</si>
  <si>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</si>
  <si>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</si>
  <si>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</si>
  <si>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</si>
  <si>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</si>
  <si>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</si>
  <si>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</si>
  <si>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</si>
  <si>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</si>
  <si>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</si>
  <si>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</si>
  <si>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</si>
  <si>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</si>
  <si>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</si>
  <si>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</si>
  <si>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</si>
  <si>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</si>
  <si>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</si>
  <si>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</si>
  <si>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</si>
  <si>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</si>
  <si>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</si>
  <si>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</si>
  <si>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</si>
  <si>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</si>
  <si>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</si>
  <si>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</si>
  <si>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</si>
  <si>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</si>
  <si>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</si>
  <si>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</si>
  <si>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</si>
  <si>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</si>
  <si>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</si>
  <si>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</si>
  <si>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</si>
  <si>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</si>
  <si>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</si>
  <si>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</si>
  <si>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</si>
  <si>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</si>
  <si>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</si>
  <si>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</si>
  <si>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</si>
  <si>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</si>
  <si>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</si>
  <si>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</si>
  <si>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</si>
  <si>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</si>
  <si>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</si>
  <si>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</si>
  <si>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</si>
  <si>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</si>
  <si>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</si>
  <si>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</si>
  <si>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</si>
  <si>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</si>
  <si>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</si>
  <si>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</si>
  <si>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</si>
  <si>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</si>
  <si>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</si>
  <si>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</si>
  <si>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</si>
  <si>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</si>
  <si>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</si>
  <si>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</si>
  <si>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</si>
  <si>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</si>
  <si>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</si>
  <si>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</si>
  <si>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</si>
  <si>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</si>
  <si>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</si>
  <si>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</si>
  <si>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</si>
  <si>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</si>
  <si>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</si>
  <si>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</si>
  <si>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</si>
  <si>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</si>
  <si>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</si>
  <si>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</si>
  <si>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</si>
  <si>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</si>
  <si>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</si>
  <si>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</si>
  <si>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</si>
  <si>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</si>
  <si>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</si>
  <si>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</si>
  <si>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</si>
  <si>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</si>
  <si>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</si>
  <si>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</si>
  <si>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</si>
  <si>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</si>
  <si>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</si>
  <si>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</si>
  <si>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</si>
  <si>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</si>
  <si>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</si>
  <si>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</si>
  <si>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</si>
  <si>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</si>
  <si>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</si>
  <si>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</si>
  <si>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</si>
  <si>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</si>
  <si>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</si>
  <si>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</si>
  <si>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</si>
  <si>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</si>
  <si>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</si>
  <si>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</si>
  <si>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</si>
  <si>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</si>
  <si>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</si>
  <si>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</si>
  <si>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</si>
  <si>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</si>
  <si>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</si>
  <si>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</si>
  <si>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</si>
  <si>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</si>
  <si>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</si>
  <si>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</si>
  <si>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</si>
  <si>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</si>
  <si>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</si>
  <si>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</si>
  <si>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</si>
  <si>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</si>
  <si>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</si>
  <si>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</si>
  <si>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</si>
  <si>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</si>
  <si>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</si>
  <si>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</si>
  <si>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</si>
  <si>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</si>
  <si>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</si>
  <si>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</si>
  <si>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</si>
  <si>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</si>
  <si>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</si>
  <si>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</si>
  <si>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</si>
  <si>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</si>
  <si>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</si>
  <si>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</si>
  <si>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</si>
  <si>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</si>
  <si>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</si>
  <si>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</si>
  <si>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</si>
  <si>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</si>
  <si>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</si>
  <si>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</si>
  <si>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</si>
  <si>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</si>
  <si>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</si>
  <si>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</si>
  <si>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</si>
  <si>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</si>
  <si>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</si>
  <si>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</si>
  <si>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</si>
  <si>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</si>
  <si>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</si>
  <si>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</si>
  <si>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</si>
  <si>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</si>
  <si>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</si>
  <si>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</si>
  <si>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</si>
  <si>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</si>
  <si>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</si>
  <si>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</si>
  <si>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</si>
  <si>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</si>
  <si>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</si>
  <si>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</si>
  <si>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</si>
  <si>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</si>
  <si>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</si>
  <si>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</si>
  <si>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</si>
  <si>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</si>
  <si>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</si>
  <si>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</si>
  <si>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</si>
  <si>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</si>
  <si>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</si>
  <si>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</si>
  <si>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</si>
  <si>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</si>
  <si>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</si>
  <si>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</si>
  <si>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</si>
  <si>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</si>
  <si>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</si>
  <si>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</si>
  <si>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</si>
  <si>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</si>
  <si>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</si>
  <si>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</si>
  <si>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</si>
  <si>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</si>
  <si>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</si>
  <si>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</si>
  <si>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</si>
  <si>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</si>
  <si>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</si>
  <si>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</si>
  <si>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</si>
  <si>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</si>
  <si>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</si>
  <si>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</si>
  <si>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</si>
  <si>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</si>
  <si>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</si>
  <si>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</si>
  <si>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</si>
  <si>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</si>
  <si>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</si>
  <si>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</si>
  <si>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</si>
  <si>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</si>
  <si>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</si>
  <si>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</si>
  <si>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</si>
  <si>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</si>
  <si>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</si>
  <si>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</si>
  <si>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</si>
  <si>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</si>
  <si>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</si>
  <si>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</si>
  <si>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</si>
  <si>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</si>
  <si>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</si>
  <si>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</si>
  <si>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</si>
  <si>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</si>
  <si>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</si>
  <si>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</si>
  <si>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</si>
  <si>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</si>
  <si>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</si>
  <si>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</si>
  <si>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</si>
  <si>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</si>
  <si>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</si>
  <si>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</si>
  <si>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</si>
  <si>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</si>
  <si>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</si>
  <si>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</si>
  <si>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</si>
  <si>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</si>
  <si>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</si>
  <si>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</si>
  <si>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</si>
  <si>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</si>
  <si>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</si>
  <si>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</si>
  <si>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</si>
  <si>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</si>
  <si>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</si>
  <si>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</si>
  <si>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</si>
  <si>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</si>
  <si>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</si>
  <si>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</si>
  <si>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</si>
  <si>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</si>
  <si>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</si>
  <si>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</si>
  <si>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</si>
  <si>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</si>
  <si>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</si>
  <si>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</si>
  <si>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</si>
  <si>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</si>
  <si>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</si>
  <si>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</si>
  <si>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</si>
  <si>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</si>
  <si>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</si>
  <si>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</si>
  <si>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</si>
  <si>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</si>
  <si>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</si>
  <si>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</si>
  <si>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</si>
  <si>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</si>
  <si>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</si>
  <si>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</si>
  <si>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</si>
  <si>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</si>
  <si>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</si>
  <si>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</si>
  <si>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</si>
  <si>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</si>
  <si>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</si>
  <si>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</si>
  <si>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</si>
  <si>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</si>
  <si>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</si>
  <si>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</si>
  <si>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</si>
  <si>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</si>
  <si>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</si>
  <si>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</si>
  <si>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</si>
  <si>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</si>
  <si>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</si>
  <si>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</si>
  <si>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</si>
  <si>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</si>
  <si>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</si>
  <si>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</si>
  <si>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</si>
  <si>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</si>
  <si>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</si>
  <si>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</si>
  <si>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</si>
  <si>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</si>
  <si>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</si>
  <si>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</si>
  <si>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</si>
  <si>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</si>
  <si>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</si>
  <si>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</si>
  <si>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</si>
  <si>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</si>
  <si>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</si>
  <si>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</si>
  <si>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</si>
  <si>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</si>
  <si>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</si>
  <si>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</si>
  <si>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</si>
  <si>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</si>
  <si>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</si>
  <si>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</si>
  <si>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</si>
  <si>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</si>
  <si>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</si>
  <si>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</si>
  <si>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</si>
  <si>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</si>
  <si>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</si>
  <si>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</si>
  <si>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</si>
  <si>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</si>
  <si>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</si>
  <si>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</si>
  <si>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</si>
  <si>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</si>
  <si>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</si>
  <si>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</si>
  <si>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</si>
  <si>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</si>
  <si>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</si>
  <si>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</si>
  <si>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</si>
  <si>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</si>
  <si>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</si>
  <si>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</si>
  <si>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</si>
  <si>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</si>
  <si>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</si>
  <si>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</si>
  <si>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</si>
  <si>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</si>
  <si>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</si>
  <si>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</si>
  <si>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</si>
  <si>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</si>
  <si>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</si>
  <si>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</si>
  <si>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</si>
  <si>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</si>
  <si>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</si>
  <si>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</si>
  <si>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</si>
  <si>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</si>
  <si>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</si>
  <si>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</si>
  <si>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</si>
  <si>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</si>
  <si>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</si>
  <si>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</si>
  <si>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</si>
  <si>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</si>
  <si>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</si>
  <si>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</si>
  <si>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</si>
  <si>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</si>
  <si>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</si>
  <si>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</si>
  <si>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</si>
  <si>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</si>
  <si>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</si>
  <si>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</si>
  <si>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</si>
  <si>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</si>
  <si>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</si>
  <si>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</si>
  <si>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</si>
  <si>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</si>
  <si>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</si>
  <si>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</si>
  <si>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</si>
  <si>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</si>
  <si>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</si>
  <si>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</si>
  <si>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</si>
  <si>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</si>
  <si>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</si>
  <si>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</si>
  <si>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</si>
  <si>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</si>
  <si>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</si>
  <si>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</si>
  <si>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</si>
  <si>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</si>
  <si>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</si>
  <si>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</si>
  <si>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</si>
  <si>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</si>
  <si>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</si>
  <si>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</si>
  <si>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</si>
  <si>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</si>
  <si>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</si>
  <si>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</si>
  <si>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</si>
  <si>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</si>
  <si>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</si>
  <si>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</si>
  <si>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</si>
  <si>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</si>
  <si>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</si>
  <si>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</si>
  <si>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</si>
  <si>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</si>
  <si>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</si>
  <si>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</si>
  <si>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</si>
  <si>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</si>
  <si>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</si>
  <si>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</si>
  <si>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</si>
  <si>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</si>
  <si>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</si>
  <si>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</si>
  <si>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</si>
  <si>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</si>
  <si>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</si>
  <si>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</si>
  <si>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</si>
  <si>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</si>
  <si>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</si>
  <si>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</si>
  <si>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</si>
  <si>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</si>
  <si>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</si>
  <si>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</si>
  <si>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</si>
  <si>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</si>
  <si>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</si>
  <si>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</si>
  <si>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</si>
  <si>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</si>
  <si>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</si>
  <si>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</si>
  <si>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</si>
  <si>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</si>
  <si>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</si>
  <si>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</si>
  <si>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</si>
  <si>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</si>
  <si>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</si>
  <si>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</si>
  <si>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</si>
  <si>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</si>
  <si>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</si>
  <si>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</si>
  <si>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</si>
  <si>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</si>
  <si>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</si>
  <si>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</si>
  <si>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</si>
  <si>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</si>
  <si>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</si>
  <si>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</si>
  <si>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</si>
  <si>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</si>
  <si>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</si>
  <si>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</si>
  <si>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</si>
  <si>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</si>
  <si>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</si>
  <si>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</si>
  <si>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</si>
  <si>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</si>
  <si>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</si>
  <si>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</si>
  <si>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</si>
  <si>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</si>
  <si>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</si>
  <si>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</si>
  <si>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</si>
  <si>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</si>
  <si>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</si>
  <si>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</si>
  <si>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</si>
  <si>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</si>
  <si>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</si>
  <si>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</si>
  <si>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</si>
  <si>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</si>
  <si>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</si>
  <si>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</si>
  <si>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</si>
  <si>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</si>
  <si>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</si>
  <si>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</si>
  <si>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</si>
  <si>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</si>
  <si>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</si>
  <si>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</si>
  <si>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</si>
  <si>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</si>
  <si>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</si>
  <si>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</si>
  <si>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</si>
  <si>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</si>
  <si>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</si>
  <si>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</si>
  <si>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</si>
  <si>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</si>
  <si>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</si>
  <si>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</si>
  <si>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</si>
  <si>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</si>
  <si>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</si>
  <si>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</si>
  <si>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</si>
  <si>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</si>
  <si>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</si>
  <si>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</si>
  <si>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</si>
  <si>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</si>
  <si>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</si>
  <si>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</si>
  <si>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</si>
  <si>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</si>
  <si>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</si>
  <si>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</si>
  <si>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</si>
  <si>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</si>
  <si>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</si>
  <si>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</si>
  <si>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</si>
  <si>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</si>
  <si>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</si>
  <si>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</si>
  <si>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</si>
  <si>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</si>
  <si>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</si>
  <si>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</si>
  <si>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</si>
  <si>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</si>
  <si>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</si>
  <si>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</si>
  <si>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</si>
  <si>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</si>
  <si>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</si>
  <si>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</si>
  <si>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</si>
  <si>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</si>
  <si>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</si>
  <si>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</si>
  <si>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</si>
  <si>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</si>
  <si>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</si>
  <si>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</si>
  <si>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</si>
  <si>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</si>
  <si>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</si>
  <si>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</si>
  <si>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</si>
  <si>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</si>
  <si>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</si>
  <si>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</si>
  <si>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</si>
  <si>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</si>
  <si>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</si>
  <si>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</si>
  <si>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</si>
  <si>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</si>
  <si>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</si>
  <si>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</si>
  <si>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</si>
  <si>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</si>
  <si>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</si>
  <si>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</si>
  <si>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</si>
  <si>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</si>
  <si>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</si>
  <si>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</si>
  <si>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</si>
  <si>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</si>
  <si>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</si>
  <si>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</si>
  <si>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</si>
  <si>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</si>
  <si>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</si>
  <si>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</si>
  <si>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</si>
  <si>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</si>
  <si>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</si>
  <si>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</si>
  <si>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</si>
  <si>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</si>
  <si>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</si>
  <si>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</si>
  <si>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</si>
  <si>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</si>
  <si>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</si>
  <si>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</si>
  <si>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</si>
  <si>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</si>
  <si>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</si>
  <si>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</si>
  <si>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</si>
  <si>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</si>
  <si>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</si>
  <si>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</si>
  <si>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</si>
  <si>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</si>
  <si>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</si>
  <si>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</si>
  <si>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</si>
  <si>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</si>
  <si>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</si>
  <si>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</si>
  <si>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</si>
  <si>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</si>
  <si>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</si>
  <si>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</si>
  <si>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</si>
  <si>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</si>
  <si>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</si>
  <si>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</si>
  <si>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</si>
  <si>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</si>
  <si>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</si>
  <si>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</si>
  <si>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</si>
  <si>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</si>
  <si>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</si>
  <si>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</si>
  <si>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</si>
  <si>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</si>
  <si>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</si>
  <si>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</si>
  <si>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</si>
  <si>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</si>
  <si>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</si>
  <si>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</si>
  <si>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</si>
  <si>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</si>
  <si>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</si>
  <si>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</si>
  <si>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</si>
  <si>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</si>
  <si>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</si>
  <si>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</si>
  <si>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</si>
  <si>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</si>
  <si>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</si>
  <si>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</si>
  <si>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</si>
  <si>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</si>
  <si>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</si>
  <si>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</si>
  <si>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</si>
  <si>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</si>
  <si>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</si>
  <si>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</si>
  <si>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</si>
  <si>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</si>
  <si>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</si>
  <si>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</si>
  <si>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</si>
  <si>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</si>
  <si>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</si>
  <si>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</si>
  <si>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</si>
  <si>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</si>
  <si>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</si>
  <si>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</si>
  <si>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</si>
  <si>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</si>
  <si>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</si>
  <si>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</si>
  <si>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</si>
  <si>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</si>
  <si>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</si>
  <si>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</si>
  <si>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</si>
  <si>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</si>
  <si>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</si>
  <si>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</si>
  <si>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</si>
  <si>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</si>
  <si>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</si>
  <si>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</si>
  <si>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</si>
  <si>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</si>
  <si>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</si>
  <si>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</si>
  <si>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</si>
  <si>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</si>
  <si>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</si>
  <si>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</si>
  <si>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</si>
  <si>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</si>
  <si>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</si>
  <si>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</si>
  <si>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</si>
  <si>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</si>
  <si>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</si>
  <si>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</si>
  <si>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</si>
  <si>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</si>
  <si>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</si>
  <si>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</si>
  <si>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</si>
  <si>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</si>
  <si>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</si>
  <si>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</si>
  <si>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</si>
  <si>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</si>
  <si>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</si>
  <si>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</si>
  <si>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</si>
  <si>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</si>
  <si>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</si>
  <si>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</si>
  <si>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</si>
  <si>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</si>
  <si>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</si>
  <si>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</si>
  <si>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</si>
  <si>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</si>
  <si>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</si>
  <si>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</si>
  <si>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</si>
  <si>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</si>
  <si>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</si>
  <si>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</si>
  <si>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</si>
  <si>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</si>
  <si>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</si>
  <si>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</si>
  <si>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</si>
  <si>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</si>
  <si>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</si>
  <si>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</si>
  <si>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</si>
  <si>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</si>
  <si>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</si>
  <si>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</si>
  <si>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</si>
  <si>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</si>
  <si>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</si>
  <si>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</si>
  <si>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</si>
  <si>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</si>
  <si>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</si>
  <si>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</si>
  <si>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</si>
  <si>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</si>
  <si>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</si>
  <si>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</si>
  <si>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</si>
  <si>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</si>
  <si>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</si>
  <si>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</si>
  <si>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</si>
  <si>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</si>
  <si>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</si>
  <si>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</si>
  <si>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</si>
  <si>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</si>
  <si>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</si>
  <si>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</si>
  <si>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</si>
  <si>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</si>
  <si>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</si>
  <si>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</si>
  <si>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</si>
  <si>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</si>
  <si>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</si>
  <si>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</si>
  <si>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</si>
  <si>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</si>
  <si>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</si>
  <si>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</si>
  <si>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</si>
  <si>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</si>
  <si>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</si>
  <si>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</si>
  <si>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</si>
  <si>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</si>
  <si>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</si>
  <si>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</si>
  <si>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</si>
  <si>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</si>
  <si>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</si>
  <si>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</si>
  <si>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</si>
  <si>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</si>
  <si>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</si>
  <si>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</si>
  <si>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</si>
  <si>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</si>
  <si>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</si>
  <si>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</si>
  <si>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</si>
  <si>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</si>
  <si>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</si>
  <si>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</si>
  <si>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</si>
  <si>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</si>
  <si>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</si>
  <si>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</si>
  <si>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</si>
  <si>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</si>
  <si>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</si>
  <si>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</si>
  <si>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</si>
  <si>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</si>
  <si>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</si>
  <si>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</si>
  <si>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</si>
  <si>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</si>
  <si>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</si>
  <si>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</si>
  <si>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</si>
  <si>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</si>
  <si>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</si>
  <si>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</si>
  <si>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</si>
  <si>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</si>
  <si>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</si>
  <si>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</si>
  <si>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</si>
  <si>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</si>
  <si>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</si>
  <si>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</si>
  <si>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</si>
  <si>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</si>
  <si>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</si>
  <si>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</si>
  <si>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</si>
  <si>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</si>
  <si>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</si>
  <si>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</si>
  <si>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</si>
  <si>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</si>
  <si>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</si>
  <si>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</si>
  <si>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</si>
  <si>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</si>
  <si>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</si>
  <si>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</si>
  <si>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</si>
  <si>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</si>
  <si>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</si>
  <si>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</si>
  <si>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</si>
  <si>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</si>
  <si>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</si>
  <si>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</si>
  <si>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</si>
  <si>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</si>
  <si>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</si>
  <si>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</si>
  <si>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</si>
  <si>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</si>
  <si>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</si>
  <si>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</si>
  <si>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</si>
  <si>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</si>
  <si>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</si>
  <si>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</si>
  <si>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</si>
  <si>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</si>
  <si>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</si>
  <si>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</si>
  <si>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</si>
  <si>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</si>
  <si>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</si>
  <si>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</si>
  <si>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</si>
  <si>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</si>
  <si>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</si>
  <si>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</si>
  <si>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</si>
  <si>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</si>
  <si>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</si>
  <si>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</si>
  <si>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</si>
  <si>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</si>
  <si>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</si>
  <si>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</si>
  <si>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</si>
  <si>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</si>
  <si>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</si>
  <si>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</si>
  <si>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</si>
  <si>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</si>
  <si>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</si>
  <si>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</si>
  <si>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</si>
  <si>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</si>
  <si>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</si>
  <si>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</si>
  <si>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</si>
  <si>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</si>
  <si>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</si>
  <si>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</si>
  <si>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</si>
  <si>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</si>
  <si>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</si>
  <si>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</si>
  <si>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</si>
  <si>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</si>
  <si>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</si>
  <si>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</si>
  <si>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</si>
  <si>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</si>
  <si>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</si>
  <si>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</si>
  <si>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</si>
  <si>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</si>
  <si>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</si>
  <si>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</si>
  <si>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</si>
  <si>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</si>
  <si>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</si>
  <si>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</si>
  <si>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</si>
  <si>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</si>
  <si>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</si>
  <si>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</si>
  <si>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</si>
  <si>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</si>
  <si>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</si>
  <si>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</si>
  <si>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</si>
  <si>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</si>
  <si>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</si>
  <si>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</si>
  <si>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</si>
  <si>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</si>
  <si>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</si>
  <si>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</si>
  <si>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</si>
  <si>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</si>
  <si>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</si>
  <si>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</si>
  <si>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</si>
  <si>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</si>
  <si>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</si>
  <si>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</si>
  <si>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</si>
  <si>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</si>
  <si>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</si>
  <si>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</si>
  <si>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</si>
  <si>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</si>
  <si>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</si>
  <si>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</si>
  <si>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</si>
  <si>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</si>
  <si>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</si>
  <si>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</si>
  <si>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</si>
  <si>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</si>
  <si>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</si>
  <si>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</si>
  <si>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</si>
  <si>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</si>
  <si>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</si>
  <si>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</si>
  <si>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</si>
  <si>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</si>
  <si>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</si>
  <si>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</si>
  <si>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</si>
  <si>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</si>
  <si>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</si>
  <si>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</si>
  <si>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</si>
  <si>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</si>
  <si>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</si>
  <si>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</si>
  <si>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</si>
  <si>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</si>
  <si>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</si>
  <si>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</si>
  <si>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</si>
  <si>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</si>
  <si>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</si>
  <si>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</si>
  <si>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</si>
  <si>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</si>
  <si>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</si>
  <si>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</si>
  <si>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</si>
  <si>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</si>
  <si>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</si>
  <si>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</si>
  <si>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</si>
  <si>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</si>
  <si>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</si>
  <si>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</si>
  <si>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</si>
  <si>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</si>
  <si>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</si>
  <si>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</si>
  <si>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</si>
  <si>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</si>
  <si>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</si>
  <si>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</si>
  <si>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</si>
  <si>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</si>
  <si>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</si>
  <si>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</si>
  <si>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</si>
  <si>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</si>
  <si>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</si>
  <si>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</si>
  <si>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</si>
  <si>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</si>
  <si>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</si>
  <si>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</si>
  <si>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</si>
  <si>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</si>
  <si>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</si>
  <si>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</si>
  <si>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</si>
  <si>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</si>
  <si>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</si>
  <si>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</si>
  <si>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</si>
  <si>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</si>
  <si>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</si>
  <si>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</si>
  <si>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</si>
  <si>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</si>
  <si>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</si>
  <si>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</si>
  <si>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</si>
  <si>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</si>
  <si>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</si>
  <si>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</si>
  <si>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</si>
  <si>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</si>
  <si>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</si>
  <si>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</si>
  <si>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</si>
  <si>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</si>
  <si>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</si>
  <si>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</si>
  <si>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</si>
  <si>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</si>
  <si>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</si>
  <si>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</si>
  <si>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</si>
  <si>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</si>
  <si>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</si>
  <si>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</si>
  <si>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</si>
  <si>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</si>
  <si>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</si>
  <si>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</si>
  <si>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</si>
  <si>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</si>
  <si>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</si>
  <si>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</si>
  <si>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</si>
  <si>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</si>
  <si>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</si>
  <si>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</si>
  <si>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</si>
  <si>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</si>
  <si>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</si>
  <si>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</si>
  <si>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</si>
  <si>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</si>
  <si>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</si>
  <si>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</si>
  <si>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</si>
  <si>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</si>
  <si>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</si>
  <si>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</si>
  <si>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</si>
  <si>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</si>
  <si>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</si>
  <si>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</si>
  <si>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</si>
  <si>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</si>
  <si>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</si>
  <si>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</si>
  <si>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</si>
  <si>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</si>
  <si>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</si>
  <si>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</si>
  <si>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</si>
  <si>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</si>
  <si>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</si>
  <si>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</si>
  <si>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</si>
  <si>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</si>
  <si>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</si>
  <si>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</si>
  <si>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</si>
  <si>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</si>
  <si>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</si>
  <si>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</si>
  <si>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</si>
  <si>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</si>
  <si>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</si>
  <si>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</si>
  <si>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</si>
  <si>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</si>
  <si>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</si>
  <si>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</si>
  <si>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</si>
  <si>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</si>
  <si>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</si>
  <si>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</si>
  <si>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</si>
  <si>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</si>
  <si>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</si>
  <si>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</si>
  <si>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</si>
  <si>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</si>
  <si>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</si>
  <si>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</si>
  <si>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</si>
  <si>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</si>
  <si>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</si>
  <si>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</si>
  <si>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</si>
  <si>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</si>
  <si>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</si>
  <si>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</si>
  <si>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</si>
  <si>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</si>
  <si>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</si>
  <si>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</si>
  <si>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</si>
  <si>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</si>
  <si>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</si>
  <si>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</si>
  <si>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</si>
  <si>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</si>
  <si>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</si>
  <si>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</si>
  <si>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</si>
  <si>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</si>
  <si>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</si>
  <si>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</si>
  <si>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</si>
  <si>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</si>
  <si>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</si>
  <si>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</si>
  <si>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</si>
  <si>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</si>
  <si>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</si>
  <si>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</si>
  <si>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</si>
  <si>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</si>
  <si>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</si>
  <si>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</si>
  <si>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</si>
  <si>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</si>
  <si>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</si>
  <si>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</si>
  <si>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</si>
  <si>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</si>
  <si>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</si>
  <si>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</si>
  <si>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</si>
  <si>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</si>
  <si>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</si>
  <si>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</si>
  <si>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</si>
  <si>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</si>
  <si>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</si>
  <si>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</si>
  <si>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</si>
  <si>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</si>
  <si>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</si>
  <si>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</si>
  <si>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</si>
  <si>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</si>
  <si>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</si>
  <si>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</si>
  <si>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</si>
  <si>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</si>
  <si>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</si>
  <si>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</si>
  <si>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</si>
  <si>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</si>
  <si>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</si>
  <si>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</si>
  <si>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</si>
  <si>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</si>
  <si>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</si>
  <si>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</si>
  <si>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</si>
  <si>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</si>
  <si>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</si>
  <si>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</si>
  <si>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</si>
  <si>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</si>
  <si>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</si>
  <si>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</si>
  <si>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</si>
  <si>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</si>
  <si>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</si>
  <si>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</si>
  <si>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</si>
  <si>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</si>
  <si>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</si>
  <si>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</si>
  <si>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</si>
  <si>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</si>
  <si>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</si>
  <si>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</si>
  <si>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</si>
  <si>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</si>
  <si>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</si>
  <si>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</si>
  <si>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</si>
  <si>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</si>
  <si>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</si>
  <si>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</si>
  <si>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</si>
  <si>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</si>
  <si>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</si>
  <si>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</si>
  <si>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</si>
  <si>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</si>
  <si>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</si>
  <si>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</si>
  <si>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</si>
  <si>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</si>
  <si>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</si>
  <si>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</si>
  <si>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</si>
  <si>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</si>
  <si>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</si>
  <si>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</si>
  <si>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</si>
  <si>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</si>
  <si>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</si>
  <si>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</si>
  <si>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</si>
  <si>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</si>
  <si>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</si>
  <si>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</si>
  <si>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</si>
  <si>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</si>
  <si>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</si>
  <si>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</si>
  <si>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</si>
  <si>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</si>
  <si>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</si>
  <si>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</si>
  <si>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</si>
  <si>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</si>
  <si>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</si>
  <si>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</si>
  <si>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</si>
  <si>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</si>
  <si>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</si>
  <si>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</si>
  <si>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</si>
  <si>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</si>
  <si>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</si>
  <si>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</si>
  <si>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</si>
  <si>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</si>
  <si>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</si>
  <si>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</si>
  <si>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</si>
  <si>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</si>
  <si>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</si>
  <si>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</si>
  <si>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</si>
  <si>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</si>
  <si>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</si>
  <si>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</si>
  <si>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</si>
  <si>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</si>
  <si>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</si>
  <si>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</si>
  <si>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</si>
  <si>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</si>
  <si>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</si>
  <si>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</si>
  <si>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</si>
  <si>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</si>
  <si>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</si>
  <si>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</si>
  <si>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</si>
  <si>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</si>
  <si>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</si>
  <si>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</si>
  <si>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</si>
  <si>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</si>
  <si>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</si>
  <si>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</si>
  <si>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</si>
  <si>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</si>
  <si>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</si>
  <si>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</si>
  <si>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</si>
  <si>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</si>
  <si>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</si>
  <si>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</si>
  <si>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</si>
  <si>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</si>
  <si>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</si>
  <si>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</si>
  <si>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</si>
  <si>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</si>
  <si>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</si>
  <si>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</si>
  <si>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</si>
  <si>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</si>
  <si>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</si>
  <si>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</si>
  <si>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</si>
  <si>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</si>
  <si>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</si>
  <si>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</si>
  <si>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</si>
  <si>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</si>
  <si>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</si>
  <si>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</si>
  <si>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</si>
  <si>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</si>
  <si>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</si>
  <si>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</si>
  <si>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</si>
  <si>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</si>
  <si>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</si>
  <si>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</si>
  <si>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</si>
  <si>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</si>
  <si>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</si>
  <si>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</si>
  <si>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</si>
  <si>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</si>
  <si>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</si>
  <si>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</si>
  <si>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</si>
  <si>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</si>
  <si>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</si>
  <si>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</si>
  <si>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</si>
  <si>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</si>
  <si>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</si>
  <si>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</si>
  <si>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</si>
  <si>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</si>
  <si>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</si>
  <si>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</si>
  <si>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</si>
  <si>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</si>
  <si>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</si>
  <si>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</si>
  <si>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</si>
  <si>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</si>
  <si>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</si>
  <si>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</si>
  <si>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</si>
  <si>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</si>
  <si>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</si>
  <si>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</si>
  <si>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</si>
  <si>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</si>
  <si>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</si>
  <si>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</si>
  <si>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</si>
  <si>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</si>
  <si>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</si>
  <si>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</si>
  <si>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</si>
  <si>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</si>
  <si>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</si>
  <si>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</si>
  <si>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</si>
  <si>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</si>
  <si>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</si>
  <si>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</si>
  <si>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</si>
  <si>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</si>
  <si>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</si>
  <si>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</si>
  <si>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</si>
  <si>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</si>
  <si>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</si>
  <si>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</si>
  <si>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</si>
  <si>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</si>
  <si>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</si>
  <si>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</si>
  <si>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</si>
  <si>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</si>
  <si>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</si>
  <si>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</si>
  <si>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</si>
  <si>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</si>
  <si>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</si>
  <si>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</si>
  <si>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</si>
  <si>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</si>
  <si>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</si>
  <si>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</si>
  <si>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</si>
  <si>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</si>
  <si>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</si>
  <si>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</si>
  <si>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</si>
  <si>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</si>
  <si>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</si>
  <si>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</si>
  <si>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</si>
  <si>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</si>
  <si>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</si>
  <si>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</si>
  <si>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</si>
  <si>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</si>
  <si>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</si>
  <si>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</si>
  <si>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</si>
  <si>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</si>
  <si>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</si>
  <si>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</si>
  <si>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</si>
  <si>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</si>
  <si>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</si>
  <si>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</si>
  <si>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</si>
  <si>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</si>
  <si>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</si>
  <si>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</si>
  <si>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</si>
  <si>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</si>
  <si>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</si>
  <si>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</si>
  <si>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</si>
  <si>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</si>
  <si>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</si>
  <si>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</si>
  <si>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</si>
  <si>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</si>
  <si>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</si>
  <si>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</si>
  <si>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</si>
  <si>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</si>
  <si>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</si>
  <si>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</si>
  <si>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</si>
  <si>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</si>
  <si>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</si>
  <si>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</si>
  <si>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</si>
  <si>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</si>
  <si>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</si>
  <si>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</si>
  <si>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</si>
  <si>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</si>
  <si>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</si>
  <si>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</si>
  <si>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</si>
  <si>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</si>
  <si>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</si>
  <si>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</si>
  <si>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</si>
  <si>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</si>
  <si>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</si>
  <si>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</si>
  <si>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</si>
  <si>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</si>
  <si>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</si>
  <si>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</si>
  <si>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</si>
  <si>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</si>
  <si>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</si>
  <si>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</si>
  <si>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</si>
  <si>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</si>
  <si>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</si>
  <si>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</si>
  <si>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</si>
  <si>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</si>
  <si>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</si>
  <si>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</si>
  <si>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</si>
  <si>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</si>
  <si>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</si>
  <si>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</si>
  <si>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</si>
  <si>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</si>
  <si>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</si>
  <si>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</si>
  <si>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</si>
  <si>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</si>
  <si>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</si>
  <si>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</si>
  <si>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</si>
  <si>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</si>
  <si>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</si>
  <si>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</si>
  <si>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</si>
  <si>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</si>
  <si>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</si>
  <si>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</si>
  <si>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</si>
  <si>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</si>
  <si>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</si>
  <si>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</si>
  <si>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</si>
  <si>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</si>
  <si>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</si>
  <si>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</si>
  <si>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</si>
  <si>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</si>
  <si>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</si>
  <si>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</si>
  <si>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</si>
  <si>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</si>
  <si>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</si>
  <si>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</si>
  <si>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</si>
  <si>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</si>
  <si>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</si>
  <si>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</si>
  <si>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</si>
  <si>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</si>
  <si>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</si>
  <si>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</si>
  <si>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</si>
  <si>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</si>
  <si>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</si>
  <si>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</si>
  <si>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</si>
  <si>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</si>
  <si>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</si>
  <si>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</si>
  <si>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</si>
  <si>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</si>
  <si>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</si>
  <si>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</si>
  <si>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</si>
  <si>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</si>
  <si>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</si>
  <si>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</si>
  <si>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</si>
  <si>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</si>
  <si>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</si>
  <si>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</si>
  <si>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</si>
  <si>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</si>
  <si>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</si>
  <si>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</si>
  <si>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</si>
  <si>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</si>
  <si>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</si>
  <si>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</si>
  <si>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</si>
  <si>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</si>
  <si>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</si>
  <si>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</si>
  <si>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</si>
  <si>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</si>
  <si>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</si>
  <si>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</si>
  <si>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</si>
  <si>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</si>
  <si>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</si>
  <si>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</si>
  <si>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</si>
  <si>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</si>
  <si>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</si>
  <si>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</si>
  <si>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</si>
  <si>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</si>
  <si>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</si>
  <si>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</si>
  <si>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</si>
  <si>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</si>
  <si>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</si>
  <si>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</si>
  <si>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</si>
  <si>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</si>
  <si>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</si>
  <si>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</si>
  <si>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</si>
  <si>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</si>
  <si>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</si>
  <si>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</si>
  <si>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</si>
  <si>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</si>
  <si>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</si>
  <si>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</si>
  <si>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</si>
  <si>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</si>
  <si>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</si>
  <si>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</si>
  <si>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</si>
  <si>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</si>
  <si>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</si>
  <si>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</si>
  <si>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</si>
  <si>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</si>
  <si>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</si>
  <si>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</si>
  <si>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</si>
  <si>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</si>
  <si>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</si>
  <si>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</si>
  <si>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</si>
  <si>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</si>
  <si>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</si>
  <si>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</si>
  <si>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</si>
  <si>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</si>
  <si>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</si>
  <si>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</si>
  <si>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</si>
  <si>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</si>
  <si>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</si>
  <si>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</si>
  <si>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</si>
  <si>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</si>
  <si>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</si>
  <si>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</si>
  <si>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</si>
  <si>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</si>
  <si>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</si>
  <si>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</si>
  <si>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</si>
  <si>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</si>
  <si>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</si>
  <si>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</si>
  <si>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</si>
  <si>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</si>
  <si>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</si>
  <si>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</si>
  <si>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</si>
  <si>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</si>
  <si>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</si>
  <si>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</si>
  <si>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</si>
  <si>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</si>
  <si>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</si>
  <si>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</si>
  <si>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</si>
  <si>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</si>
  <si>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</si>
  <si>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</si>
  <si>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</si>
  <si>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</si>
  <si>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</si>
  <si>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</si>
  <si>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</si>
  <si>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</si>
  <si>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</si>
  <si>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</si>
  <si>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</si>
  <si>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</si>
  <si>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</si>
  <si>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</si>
  <si>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</si>
  <si>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</si>
  <si>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</si>
  <si>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</si>
  <si>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</si>
  <si>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</si>
  <si>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</si>
  <si>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</si>
  <si>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</si>
  <si>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</si>
  <si>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</si>
  <si>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</si>
  <si>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</si>
  <si>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</si>
  <si>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</si>
  <si>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</si>
  <si>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</si>
  <si>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</si>
  <si>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</si>
  <si>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</si>
  <si>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</si>
  <si>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</si>
  <si>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</si>
  <si>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</si>
  <si>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</si>
  <si>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</si>
  <si>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</si>
  <si>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</si>
  <si>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</si>
  <si>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</si>
  <si>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</si>
  <si>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</si>
  <si>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</si>
  <si>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</si>
  <si>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</si>
  <si>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</si>
  <si>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</si>
  <si>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</si>
  <si>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</si>
  <si>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</si>
  <si>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</si>
  <si>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</si>
  <si>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</si>
  <si>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</si>
  <si>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</si>
  <si>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</si>
  <si>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</si>
  <si>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</si>
  <si>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</si>
  <si>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</si>
  <si>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</si>
  <si>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</si>
  <si>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</si>
  <si>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</si>
  <si>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</si>
  <si>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</si>
  <si>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</si>
  <si>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</si>
  <si>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</si>
  <si>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</si>
  <si>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</si>
  <si>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</si>
  <si>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</si>
  <si>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</si>
  <si>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</si>
  <si>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</si>
  <si>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</si>
  <si>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</si>
  <si>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</si>
  <si>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</si>
  <si>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</si>
  <si>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</si>
  <si>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</si>
  <si>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</si>
  <si>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</si>
  <si>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</si>
  <si>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</si>
  <si>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</si>
  <si>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</si>
  <si>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</si>
  <si>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</si>
  <si>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</si>
  <si>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</si>
  <si>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</si>
  <si>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</si>
  <si>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</si>
  <si>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</si>
  <si>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</si>
  <si>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</si>
  <si>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</si>
  <si>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</si>
  <si>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</si>
  <si>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</si>
  <si>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</si>
  <si>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</si>
  <si>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</si>
  <si>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</si>
  <si>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</si>
  <si>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</si>
  <si>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</si>
  <si>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</si>
  <si>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</si>
  <si>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</si>
  <si>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</si>
  <si>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</si>
  <si>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</si>
  <si>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</si>
  <si>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</si>
  <si>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</si>
  <si>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</si>
  <si>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</si>
  <si>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</si>
  <si>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</si>
  <si>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</si>
  <si>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</si>
  <si>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</si>
  <si>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</si>
  <si>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</si>
  <si>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</si>
  <si>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</si>
  <si>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</si>
  <si>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</si>
  <si>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</si>
  <si>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</si>
  <si>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</si>
  <si>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</si>
  <si>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</si>
  <si>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</si>
  <si>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</si>
  <si>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</si>
  <si>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</si>
  <si>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</si>
  <si>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</si>
  <si>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</si>
  <si>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</si>
  <si>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</si>
  <si>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</si>
  <si>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</si>
  <si>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</si>
  <si>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</si>
  <si>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</si>
  <si>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</si>
  <si>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</si>
  <si>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</si>
  <si>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</si>
  <si>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</si>
  <si>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</si>
  <si>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</si>
  <si>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</si>
  <si>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</si>
  <si>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</si>
  <si>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</si>
  <si>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</si>
  <si>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</si>
  <si>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</si>
  <si>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</si>
  <si>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</si>
  <si>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</si>
  <si>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</si>
  <si>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</si>
  <si>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</si>
  <si>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</si>
  <si>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</si>
  <si>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</si>
  <si>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</si>
  <si>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</si>
  <si>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</si>
  <si>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</si>
  <si>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</si>
  <si>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</si>
  <si>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</si>
  <si>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</si>
  <si>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</si>
  <si>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</si>
  <si>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</si>
  <si>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</si>
  <si>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</si>
  <si>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</si>
  <si>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</si>
  <si>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</si>
  <si>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</si>
  <si>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</si>
  <si>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</si>
  <si>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</si>
  <si>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</si>
  <si>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</si>
  <si>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</si>
  <si>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</si>
  <si>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</si>
  <si>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</si>
  <si>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</si>
  <si>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</si>
  <si>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</si>
  <si>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</si>
  <si>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</si>
  <si>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</si>
  <si>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</si>
  <si>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</si>
  <si>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</si>
  <si>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</si>
  <si>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</si>
  <si>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</si>
  <si>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</si>
  <si>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</si>
  <si>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</si>
  <si>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</si>
  <si>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</si>
  <si>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</si>
  <si>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</si>
  <si>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</si>
  <si>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</si>
  <si>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</si>
  <si>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</si>
  <si>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</si>
  <si>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</si>
  <si>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</si>
  <si>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</si>
  <si>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</si>
  <si>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</si>
  <si>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</si>
  <si>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</si>
  <si>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</si>
  <si>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</si>
  <si>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</si>
  <si>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</si>
  <si>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</si>
  <si>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</si>
  <si>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</si>
  <si>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</si>
  <si>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</si>
  <si>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</si>
  <si>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</si>
  <si>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</si>
  <si>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</si>
  <si>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</si>
  <si>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</si>
  <si>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</si>
  <si>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</si>
  <si>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</si>
  <si>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</si>
  <si>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</si>
  <si>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</si>
  <si>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</si>
  <si>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</si>
  <si>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</si>
  <si>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</si>
  <si>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</si>
  <si>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</si>
  <si>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</si>
  <si>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</si>
  <si>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</si>
  <si>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</si>
  <si>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</si>
  <si>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</si>
  <si>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</si>
  <si>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</si>
  <si>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</si>
  <si>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</si>
  <si>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</si>
  <si>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</si>
  <si>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</si>
  <si>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</si>
  <si>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</si>
  <si>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</si>
  <si>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</si>
  <si>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</si>
  <si>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</si>
  <si>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</si>
  <si>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</si>
  <si>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</si>
  <si>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</si>
  <si>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</si>
  <si>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</si>
  <si>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</si>
  <si>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</si>
  <si>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</si>
  <si>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</si>
  <si>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</si>
  <si>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</si>
  <si>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</si>
  <si>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</si>
  <si>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</si>
  <si>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</si>
  <si>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</si>
  <si>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</si>
  <si>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</si>
  <si>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</si>
  <si>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</si>
  <si>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</si>
  <si>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</si>
  <si>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</si>
  <si>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</si>
  <si>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</si>
  <si>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</si>
  <si>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</si>
  <si>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</si>
  <si>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</si>
  <si>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</si>
  <si>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</si>
  <si>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</si>
  <si>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</si>
  <si>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</si>
  <si>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</si>
  <si>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</si>
  <si>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</si>
  <si>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</si>
  <si>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</si>
  <si>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</si>
  <si>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</si>
  <si>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</si>
  <si>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</si>
  <si>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</si>
  <si>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</si>
  <si>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</si>
  <si>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</si>
  <si>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</si>
  <si>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</si>
  <si>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</si>
  <si>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</si>
  <si>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</si>
  <si>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</si>
  <si>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</si>
  <si>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</si>
  <si>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</si>
  <si>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</si>
  <si>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</si>
  <si>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</si>
  <si>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</si>
  <si>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</si>
  <si>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</si>
  <si>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</si>
  <si>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</si>
  <si>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</si>
  <si>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</si>
  <si>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</si>
  <si>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</si>
  <si>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</si>
  <si>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</si>
  <si>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</si>
  <si>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</si>
  <si>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</si>
  <si>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</si>
  <si>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</si>
  <si>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</si>
  <si>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</si>
  <si>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</si>
  <si>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</si>
  <si>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</si>
  <si>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</si>
  <si>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</si>
  <si>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</si>
  <si>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</si>
  <si>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</si>
  <si>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</si>
  <si>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</si>
  <si>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</si>
  <si>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</si>
  <si>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</si>
  <si>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</si>
  <si>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</si>
  <si>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</si>
  <si>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</si>
  <si>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</si>
  <si>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</si>
  <si>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</si>
  <si>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</si>
  <si>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</si>
  <si>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</si>
  <si>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</si>
  <si>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</si>
  <si>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</si>
  <si>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</si>
  <si>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</si>
  <si>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</si>
  <si>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</si>
  <si>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</si>
  <si>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</si>
  <si>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</si>
  <si>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</si>
  <si>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</si>
  <si>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</si>
  <si>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</si>
  <si>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</si>
  <si>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</si>
  <si>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</si>
  <si>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</si>
  <si>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</si>
  <si>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</si>
  <si>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</si>
  <si>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</si>
  <si>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</si>
  <si>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</si>
  <si>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</si>
  <si>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</si>
  <si>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</si>
  <si>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</si>
  <si>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</si>
  <si>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</si>
  <si>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</si>
  <si>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</si>
  <si>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</si>
  <si>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</si>
  <si>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</si>
  <si>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</si>
  <si>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</si>
  <si>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</si>
  <si>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</si>
  <si>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</si>
  <si>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</si>
  <si>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</si>
  <si>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</si>
  <si>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</si>
  <si>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</si>
  <si>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</si>
  <si>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</si>
  <si>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</si>
  <si>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</si>
  <si>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</si>
  <si>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</si>
  <si>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</si>
  <si>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</si>
  <si>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</si>
  <si>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</si>
  <si>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</si>
  <si>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</si>
  <si>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</si>
  <si>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</si>
  <si>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</si>
  <si>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</si>
  <si>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</si>
  <si>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</si>
  <si>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</si>
  <si>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</si>
  <si>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</si>
  <si>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</si>
  <si>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</si>
  <si>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</si>
  <si>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</si>
  <si>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</si>
  <si>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</si>
  <si>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</si>
  <si>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</si>
  <si>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</si>
  <si>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</si>
  <si>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</si>
  <si>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</si>
  <si>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</si>
  <si>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</si>
  <si>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</si>
  <si>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</si>
  <si>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</si>
  <si>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</si>
  <si>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</si>
  <si>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</si>
  <si>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</si>
  <si>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</si>
  <si>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</si>
  <si>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</si>
  <si>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</si>
  <si>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</si>
  <si>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</si>
  <si>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</si>
  <si>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</si>
  <si>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</si>
  <si>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</si>
  <si>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</si>
  <si>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</si>
  <si>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</si>
  <si>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</si>
  <si>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</si>
  <si>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</si>
  <si>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</si>
  <si>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</si>
  <si>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</si>
  <si>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</si>
  <si>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</si>
  <si>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</si>
  <si>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</si>
  <si>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</si>
  <si>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</si>
  <si>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</si>
  <si>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</si>
  <si>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</si>
  <si>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</si>
  <si>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</si>
  <si>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</si>
  <si>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</si>
  <si>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</si>
  <si>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</si>
  <si>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</si>
  <si>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</si>
  <si>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</si>
  <si>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</si>
  <si>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</si>
  <si>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</si>
  <si>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</si>
  <si>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</si>
  <si>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</si>
  <si>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</si>
  <si>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</si>
  <si>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</si>
  <si>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</si>
  <si>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</si>
  <si>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</si>
  <si>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</si>
  <si>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</si>
  <si>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</si>
  <si>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</si>
  <si>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</si>
  <si>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</si>
  <si>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</si>
  <si>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</si>
  <si>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</si>
  <si>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</si>
  <si>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</si>
  <si>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</si>
  <si>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</si>
  <si>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</si>
  <si>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</si>
  <si>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</si>
  <si>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</si>
  <si>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</si>
  <si>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</si>
  <si>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</si>
  <si>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</si>
  <si>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</si>
  <si>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</si>
  <si>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</si>
  <si>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</si>
  <si>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</si>
  <si>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</si>
  <si>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</si>
  <si>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</si>
  <si>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</si>
  <si>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</si>
  <si>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</si>
  <si>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</si>
  <si>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</si>
  <si>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</si>
  <si>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</si>
  <si>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</si>
  <si>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</si>
  <si>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</si>
  <si>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</si>
  <si>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</si>
  <si>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</si>
  <si>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</si>
  <si>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</si>
  <si>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</si>
  <si>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</si>
  <si>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</si>
  <si>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</si>
  <si>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</si>
  <si>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</si>
  <si>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</si>
  <si>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</si>
  <si>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</si>
  <si>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</si>
  <si>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</si>
  <si>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</si>
  <si>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</si>
  <si>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</si>
  <si>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</si>
  <si>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</si>
  <si>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</si>
  <si>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</si>
  <si>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</si>
  <si>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</si>
  <si>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</si>
  <si>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</si>
  <si>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</si>
  <si>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</si>
  <si>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</si>
  <si>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</si>
  <si>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</si>
  <si>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</si>
  <si>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</si>
  <si>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</si>
  <si>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</si>
  <si>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</si>
  <si>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</si>
  <si>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</si>
  <si>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</si>
  <si>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</si>
  <si>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</si>
  <si>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</si>
  <si>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</si>
  <si>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</si>
  <si>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</si>
  <si>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</si>
  <si>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</si>
  <si>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</si>
  <si>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</si>
  <si>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</si>
  <si>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</si>
  <si>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</si>
  <si>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</si>
  <si>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</si>
  <si>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</si>
  <si>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</si>
  <si>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</si>
  <si>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</si>
  <si>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</si>
  <si>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</si>
  <si>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</si>
  <si>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</si>
  <si>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</si>
  <si>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</si>
  <si>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</si>
  <si>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</si>
  <si>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</si>
  <si>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</si>
  <si>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</si>
  <si>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</si>
  <si>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</si>
  <si>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</si>
  <si>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</si>
  <si>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</si>
  <si>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</si>
  <si>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</si>
  <si>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</si>
  <si>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</si>
  <si>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</si>
  <si>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</si>
  <si>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</si>
  <si>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</si>
  <si>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</si>
  <si>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</si>
  <si>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</si>
  <si>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</si>
  <si>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</si>
  <si>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</si>
  <si>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</si>
  <si>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</si>
  <si>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</si>
  <si>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</si>
  <si>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</si>
  <si>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</si>
  <si>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</si>
  <si>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</si>
  <si>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</si>
  <si>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</si>
  <si>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</si>
  <si>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</si>
  <si>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</si>
  <si>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</si>
  <si>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</si>
  <si>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</si>
  <si>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</si>
  <si>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</si>
  <si>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</si>
  <si>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</si>
  <si>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</si>
  <si>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</si>
  <si>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</si>
  <si>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</si>
  <si>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</si>
  <si>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</si>
  <si>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</si>
  <si>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</si>
  <si>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</si>
  <si>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</si>
  <si>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</si>
  <si>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</si>
  <si>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</si>
  <si>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</si>
  <si>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</si>
  <si>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</si>
  <si>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</si>
  <si>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</si>
  <si>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</si>
  <si>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</si>
  <si>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</si>
  <si>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</si>
  <si>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</si>
  <si>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</si>
  <si>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</si>
  <si>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</si>
  <si>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</si>
  <si>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</si>
  <si>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</si>
  <si>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</si>
  <si>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</si>
  <si>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</si>
  <si>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</si>
  <si>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</si>
  <si>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</si>
  <si>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</si>
  <si>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</si>
  <si>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</si>
  <si>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</si>
  <si>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</si>
  <si>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</si>
  <si>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</si>
  <si>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</si>
  <si>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</si>
  <si>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</si>
  <si>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</si>
  <si>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</si>
  <si>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</si>
  <si>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</si>
  <si>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</si>
  <si>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</si>
  <si>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</si>
  <si>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</si>
  <si>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</si>
  <si>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</si>
  <si>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</si>
  <si>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</si>
  <si>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</si>
  <si>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</si>
  <si>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</si>
  <si>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</si>
  <si>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</si>
  <si>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</si>
  <si>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</si>
  <si>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</si>
  <si>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</si>
  <si>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</si>
  <si>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</si>
  <si>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</si>
  <si>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</si>
  <si>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</si>
  <si>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</si>
  <si>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</si>
  <si>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</si>
  <si>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</si>
  <si>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</si>
  <si>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</si>
  <si>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</si>
  <si>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</si>
  <si>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</si>
  <si>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</si>
  <si>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</si>
  <si>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</si>
  <si>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</si>
  <si>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</si>
  <si>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</si>
  <si>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</si>
  <si>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</si>
  <si>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</si>
  <si>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</si>
  <si>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</si>
  <si>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</si>
  <si>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</si>
  <si>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</si>
  <si>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</si>
  <si>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</si>
  <si>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</si>
  <si>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</si>
  <si>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</si>
  <si>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</si>
  <si>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</si>
  <si>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</si>
  <si>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</si>
  <si>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</si>
  <si>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</si>
  <si>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</si>
  <si>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</si>
  <si>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</si>
  <si>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</si>
  <si>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</si>
  <si>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</si>
  <si>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</si>
  <si>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</si>
  <si>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</si>
  <si>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</si>
  <si>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</si>
  <si>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</si>
  <si>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</si>
  <si>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</si>
  <si>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</si>
  <si>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</si>
  <si>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</si>
  <si>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</si>
  <si>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</si>
  <si>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</si>
  <si>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</si>
  <si>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</si>
  <si>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</si>
  <si>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</si>
  <si>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</si>
  <si>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</si>
  <si>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</si>
  <si>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</si>
  <si>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</si>
  <si>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</si>
  <si>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</si>
  <si>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</si>
  <si>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</si>
  <si>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</si>
  <si>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</si>
  <si>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</si>
  <si>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</si>
  <si>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</si>
  <si>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</si>
  <si>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</si>
  <si>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</si>
  <si>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</si>
  <si>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</si>
  <si>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</si>
  <si>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</si>
  <si>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</si>
  <si>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</si>
  <si>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</si>
  <si>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</si>
  <si>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</si>
  <si>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</si>
  <si>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</si>
  <si>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</si>
  <si>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</si>
  <si>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</si>
  <si>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</si>
  <si>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</si>
  <si>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</si>
  <si>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</si>
  <si>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</si>
  <si>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</si>
  <si>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</si>
  <si>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</si>
  <si>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</si>
  <si>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</si>
  <si>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</si>
  <si>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</si>
  <si>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</si>
  <si>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</si>
  <si>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</si>
  <si>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</si>
  <si>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</si>
  <si>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</si>
  <si>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</si>
  <si>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</si>
  <si>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</si>
  <si>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</si>
  <si>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</si>
  <si>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</si>
  <si>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</si>
  <si>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</si>
  <si>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</si>
  <si>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</si>
  <si>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</si>
  <si>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</si>
  <si>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</si>
  <si>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</si>
  <si>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</si>
  <si>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</si>
  <si>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</si>
  <si>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</si>
  <si>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</si>
  <si>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</si>
  <si>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</si>
  <si>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</si>
  <si>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</si>
  <si>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</si>
  <si>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</si>
  <si>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</si>
  <si>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</si>
  <si>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</si>
  <si>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</si>
  <si>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</si>
  <si>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</si>
  <si>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</si>
  <si>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</si>
  <si>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</si>
  <si>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</si>
  <si>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</si>
  <si>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</si>
  <si>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</si>
  <si>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</si>
  <si>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</si>
  <si>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</si>
  <si>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</si>
  <si>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</si>
  <si>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</si>
  <si>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</si>
  <si>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</si>
  <si>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</si>
  <si>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</si>
  <si>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</si>
  <si>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</si>
  <si>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</si>
  <si>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</si>
  <si>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</si>
  <si>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</si>
  <si>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</si>
  <si>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</si>
  <si>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</si>
  <si>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</si>
  <si>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</si>
  <si>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</si>
  <si>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</si>
  <si>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</si>
  <si>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</si>
  <si>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</si>
  <si>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</si>
  <si>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</si>
  <si>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</si>
  <si>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</si>
  <si>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</si>
  <si>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</si>
  <si>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</si>
  <si>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</si>
  <si>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</si>
  <si>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</si>
  <si>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</si>
  <si>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</si>
  <si>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</si>
  <si>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</si>
  <si>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</si>
  <si>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</si>
  <si>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</si>
  <si>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</si>
  <si>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</si>
  <si>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</si>
  <si>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</si>
  <si>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</si>
  <si>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</si>
  <si>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</si>
  <si>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</si>
  <si>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</si>
  <si>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</si>
  <si>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</si>
  <si>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</si>
  <si>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</si>
  <si>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</si>
  <si>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</si>
  <si>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</si>
  <si>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</si>
  <si>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</si>
  <si>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</si>
  <si>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</si>
  <si>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</si>
  <si>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</si>
  <si>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</si>
  <si>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</si>
  <si>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</si>
  <si>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</si>
  <si>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</si>
  <si>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</si>
  <si>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</si>
  <si>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</si>
  <si>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</si>
  <si>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</si>
  <si>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</si>
  <si>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</si>
  <si>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</si>
  <si>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</si>
  <si>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</si>
  <si>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</si>
  <si>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</si>
  <si>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</si>
  <si>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</si>
  <si>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</si>
  <si>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</si>
  <si>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</si>
  <si>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</si>
  <si>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</si>
  <si>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</si>
  <si>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</si>
  <si>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</si>
  <si>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</si>
  <si>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</si>
  <si>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</si>
  <si>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</si>
  <si>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</si>
  <si>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</si>
  <si>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</si>
  <si>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</si>
  <si>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</si>
  <si>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</si>
  <si>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</si>
  <si>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</si>
  <si>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</si>
  <si>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</si>
  <si>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</si>
  <si>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</si>
  <si>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</si>
  <si>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</si>
  <si>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</si>
  <si>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</si>
  <si>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</si>
  <si>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</si>
  <si>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</si>
  <si>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</si>
  <si>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</si>
  <si>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</si>
  <si>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</si>
  <si>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</si>
  <si>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</si>
  <si>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</si>
  <si>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</si>
  <si>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</si>
  <si>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</si>
  <si>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</si>
  <si>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</si>
  <si>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</si>
  <si>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</si>
  <si>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</si>
  <si>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</si>
  <si>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</si>
  <si>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</si>
  <si>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</si>
  <si>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</si>
  <si>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</si>
  <si>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</si>
  <si>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</si>
  <si>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</si>
  <si>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</si>
  <si>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</si>
  <si>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</si>
  <si>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</si>
  <si>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</si>
  <si>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</si>
  <si>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</si>
  <si>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</si>
  <si>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</si>
  <si>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</si>
  <si>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</si>
  <si>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</si>
  <si>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</si>
  <si>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</si>
  <si>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</si>
  <si>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</si>
  <si>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</si>
  <si>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</si>
  <si>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</si>
  <si>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</si>
  <si>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</si>
  <si>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</si>
  <si>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</si>
  <si>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</si>
  <si>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</si>
  <si>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</si>
  <si>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</si>
  <si>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</si>
  <si>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</si>
  <si>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</si>
  <si>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</si>
  <si>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</si>
  <si>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</si>
  <si>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</si>
  <si>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</si>
  <si>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</si>
  <si>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</si>
  <si>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</si>
  <si>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</si>
  <si>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</si>
  <si>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</si>
  <si>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</si>
  <si>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</si>
  <si>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</si>
  <si>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</si>
  <si>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</si>
  <si>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</si>
  <si>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</si>
  <si>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</si>
  <si>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</si>
  <si>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</si>
  <si>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</si>
  <si>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</si>
  <si>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</si>
  <si>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</si>
  <si>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</si>
  <si>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</si>
  <si>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</si>
  <si>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</si>
  <si>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</si>
  <si>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</si>
  <si>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</si>
  <si>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</si>
  <si>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</si>
  <si>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</si>
  <si>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</si>
  <si>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</si>
  <si>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</si>
  <si>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</si>
  <si>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</si>
  <si>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</si>
  <si>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</si>
  <si>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</si>
  <si>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</si>
  <si>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</si>
  <si>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</si>
  <si>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</si>
  <si>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</si>
  <si>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</si>
  <si>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</si>
  <si>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</si>
  <si>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</si>
  <si>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</si>
  <si>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</si>
  <si>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</si>
  <si>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</si>
  <si>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</si>
  <si>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</si>
  <si>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</si>
  <si>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</si>
  <si>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</si>
  <si>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</si>
  <si>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</si>
  <si>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</si>
  <si>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</si>
  <si>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</si>
  <si>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</si>
  <si>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</si>
  <si>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</si>
  <si>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</si>
  <si>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</si>
  <si>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</si>
  <si>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</si>
  <si>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</si>
  <si>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</si>
  <si>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</si>
  <si>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</si>
  <si>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</si>
  <si>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</si>
  <si>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</si>
  <si>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</si>
  <si>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</si>
  <si>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</si>
  <si>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</si>
  <si>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</si>
  <si>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</si>
  <si>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</si>
  <si>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</si>
  <si>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</si>
  <si>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</si>
  <si>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</si>
  <si>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</si>
  <si>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</si>
  <si>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</si>
  <si>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</si>
  <si>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</si>
  <si>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</si>
  <si>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</si>
  <si>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</si>
  <si>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</si>
  <si>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</si>
  <si>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</si>
  <si>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</si>
  <si>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</si>
  <si>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</si>
  <si>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</si>
  <si>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</si>
  <si>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</si>
  <si>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</si>
  <si>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</si>
  <si>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</si>
  <si>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</si>
  <si>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</si>
  <si>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</si>
  <si>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</si>
  <si>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</si>
  <si>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</si>
  <si>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</si>
  <si>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</si>
  <si>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</si>
  <si>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</si>
  <si>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</si>
  <si>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</si>
  <si>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</si>
  <si>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</si>
  <si>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</si>
  <si>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</si>
  <si>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</si>
  <si>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</si>
  <si>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</si>
  <si>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</si>
  <si>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</si>
  <si>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</si>
  <si>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</si>
  <si>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</si>
  <si>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</si>
  <si>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</si>
  <si>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</si>
  <si>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</si>
  <si>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</si>
  <si>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</si>
  <si>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</si>
  <si>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</si>
  <si>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</si>
  <si>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</si>
  <si>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</si>
  <si>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</si>
  <si>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</si>
  <si>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</si>
  <si>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</si>
  <si>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</si>
  <si>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</si>
  <si>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</si>
  <si>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</si>
  <si>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</si>
  <si>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</si>
  <si>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</si>
  <si>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</si>
  <si>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</si>
  <si>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</si>
  <si>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</si>
  <si>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</si>
  <si>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</si>
  <si>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</si>
  <si>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</si>
  <si>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</si>
  <si>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</si>
  <si>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</si>
  <si>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</si>
  <si>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</si>
  <si>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</si>
  <si>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</si>
  <si>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</si>
  <si>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</si>
  <si>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</si>
  <si>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</si>
  <si>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</si>
  <si>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</si>
  <si>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</si>
  <si>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</si>
  <si>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</si>
  <si>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</si>
  <si>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</si>
  <si>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</si>
  <si>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</si>
  <si>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</si>
  <si>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</si>
  <si>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</si>
  <si>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</si>
  <si>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</si>
  <si>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</si>
  <si>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</si>
  <si>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</si>
  <si>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</si>
  <si>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</si>
  <si>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</si>
  <si>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</si>
  <si>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</si>
  <si>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</si>
  <si>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</si>
  <si>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</si>
  <si>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</si>
  <si>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</si>
  <si>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</si>
  <si>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</si>
  <si>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</si>
  <si>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</si>
  <si>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</si>
  <si>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</si>
  <si>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</si>
  <si>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</si>
  <si>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</si>
  <si>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</si>
  <si>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</si>
  <si>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</si>
  <si>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</si>
  <si>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</si>
  <si>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</si>
  <si>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</si>
  <si>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</si>
  <si>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</si>
  <si>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</si>
  <si>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</si>
  <si>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</si>
  <si>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</si>
  <si>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</si>
  <si>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</si>
  <si>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</si>
  <si>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</si>
  <si>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</si>
  <si>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</si>
  <si>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</si>
  <si>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</si>
  <si>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</si>
  <si>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</si>
  <si>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</si>
  <si>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</si>
  <si>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</si>
  <si>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</si>
  <si>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</si>
  <si>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</si>
  <si>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</si>
  <si>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</si>
  <si>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</si>
  <si>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</si>
  <si>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</si>
  <si>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</si>
  <si>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</si>
  <si>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</si>
  <si>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</si>
  <si>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</si>
  <si>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</si>
  <si>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</si>
  <si>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</si>
  <si>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</si>
  <si>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</si>
  <si>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</si>
  <si>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</si>
  <si>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</si>
  <si>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</si>
  <si>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</si>
  <si>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</si>
  <si>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</si>
  <si>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</si>
  <si>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</si>
  <si>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</si>
  <si>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</si>
  <si>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</si>
  <si>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</si>
  <si>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</si>
  <si>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</si>
  <si>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</si>
  <si>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</si>
  <si>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</si>
  <si>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</si>
  <si>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</si>
  <si>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</si>
  <si>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</si>
  <si>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</si>
  <si>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</si>
  <si>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</si>
  <si>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</si>
  <si>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</si>
  <si>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</si>
  <si>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</si>
  <si>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</si>
  <si>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</si>
  <si>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</si>
  <si>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</si>
  <si>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</si>
  <si>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</si>
  <si>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</si>
  <si>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</si>
  <si>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</si>
  <si>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</si>
  <si>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</si>
  <si>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</si>
  <si>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</si>
  <si>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</si>
  <si>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</si>
  <si>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</si>
  <si>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</si>
  <si>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</si>
  <si>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</si>
  <si>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</si>
  <si>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</si>
  <si>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</si>
  <si>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</si>
  <si>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</si>
  <si>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</si>
  <si>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</si>
  <si>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</si>
  <si>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</si>
  <si>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</si>
  <si>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</si>
  <si>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</si>
  <si>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</si>
  <si>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</si>
  <si>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</si>
  <si>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</si>
  <si>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</si>
  <si>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</si>
  <si>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</si>
  <si>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</si>
  <si>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</si>
  <si>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</si>
  <si>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</si>
  <si>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</si>
  <si>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</si>
  <si>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</si>
  <si>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</si>
  <si>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</si>
  <si>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</si>
  <si>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</si>
  <si>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</si>
  <si>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</si>
  <si>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</si>
  <si>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</si>
  <si>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</si>
  <si>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</si>
  <si>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</si>
  <si>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</si>
  <si>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</si>
  <si>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</si>
  <si>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</si>
  <si>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</si>
  <si>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</si>
  <si>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</si>
  <si>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</si>
  <si>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</si>
  <si>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</si>
  <si>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</si>
  <si>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</si>
  <si>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</si>
  <si>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</si>
  <si>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</si>
  <si>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</si>
  <si>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</si>
  <si>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</si>
  <si>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</si>
  <si>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</si>
  <si>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</si>
  <si>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</si>
  <si>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</si>
  <si>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</si>
  <si>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</si>
  <si>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</si>
  <si>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</si>
  <si>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</si>
  <si>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</si>
  <si>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</si>
  <si>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</si>
  <si>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</si>
  <si>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</si>
  <si>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</si>
  <si>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</si>
  <si>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</si>
  <si>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</si>
  <si>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</si>
  <si>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</si>
  <si>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</si>
  <si>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</si>
  <si>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</si>
  <si>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</si>
  <si>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</si>
  <si>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</si>
  <si>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</si>
  <si>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</si>
  <si>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</si>
  <si>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</si>
  <si>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</si>
  <si>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</si>
  <si>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</si>
  <si>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</si>
  <si>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</si>
  <si>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</si>
  <si>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</si>
  <si>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</si>
  <si>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</si>
  <si>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</si>
  <si>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</si>
  <si>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</si>
  <si>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</si>
  <si>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</si>
  <si>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</si>
  <si>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</si>
  <si>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</si>
  <si>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</si>
  <si>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</si>
  <si>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</si>
  <si>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</si>
  <si>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</si>
  <si>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</si>
  <si>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</si>
  <si>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</si>
  <si>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</si>
  <si>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</si>
  <si>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</si>
  <si>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</si>
  <si>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</si>
  <si>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</si>
  <si>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</si>
  <si>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</si>
  <si>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</si>
  <si>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</si>
  <si>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</si>
  <si>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</si>
  <si>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</si>
  <si>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</si>
  <si>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</si>
  <si>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</si>
  <si>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</si>
  <si>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</si>
  <si>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</si>
  <si>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</si>
  <si>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</si>
  <si>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</si>
  <si>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</si>
  <si>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</si>
  <si>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</si>
  <si>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</si>
  <si>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</si>
  <si>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</si>
  <si>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</si>
  <si>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</si>
  <si>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</si>
  <si>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</si>
  <si>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</si>
  <si>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</si>
  <si>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</si>
  <si>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</si>
  <si>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</si>
  <si>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</si>
  <si>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</si>
  <si>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</si>
  <si>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</si>
  <si>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</si>
  <si>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</si>
  <si>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</si>
  <si>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</si>
  <si>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</si>
  <si>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</si>
  <si>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</si>
  <si>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</si>
  <si>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</si>
  <si>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</si>
  <si>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</si>
  <si>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</si>
  <si>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</si>
  <si>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</si>
  <si>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</si>
  <si>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</si>
  <si>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</si>
  <si>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</si>
  <si>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</si>
  <si>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</si>
  <si>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</si>
  <si>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</si>
  <si>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</si>
  <si>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</si>
  <si>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</si>
  <si>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</si>
  <si>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</si>
  <si>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</si>
  <si>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</si>
  <si>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</si>
  <si>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</si>
  <si>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</si>
  <si>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</si>
  <si>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</si>
  <si>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</si>
  <si>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</si>
  <si>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</si>
  <si>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</si>
  <si>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</si>
  <si>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</si>
  <si>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</si>
  <si>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</si>
  <si>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</si>
  <si>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</si>
  <si>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</si>
  <si>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</si>
  <si>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</si>
  <si>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</si>
  <si>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</si>
  <si>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</si>
  <si>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</si>
  <si>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</si>
  <si>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</si>
  <si>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</si>
  <si>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</si>
  <si>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</si>
  <si>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</si>
  <si>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</si>
  <si>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</si>
  <si>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</si>
  <si>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</si>
  <si>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</si>
  <si>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</si>
  <si>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</si>
  <si>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</si>
  <si>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</si>
  <si>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</si>
  <si>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</si>
  <si>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</si>
  <si>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</si>
  <si>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</si>
  <si>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</si>
  <si>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</si>
  <si>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</si>
  <si>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</si>
  <si>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</si>
  <si>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</si>
  <si>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</si>
  <si>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</si>
  <si>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</si>
  <si>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</si>
  <si>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</si>
  <si>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</si>
  <si>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</si>
  <si>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</si>
  <si>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</si>
  <si>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</si>
  <si>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</si>
  <si>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</si>
  <si>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</si>
  <si>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</si>
  <si>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</si>
  <si>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</si>
  <si>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</si>
  <si>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</si>
  <si>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</si>
  <si>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</si>
  <si>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</si>
  <si>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</si>
  <si>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</si>
  <si>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</si>
  <si>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</si>
  <si>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</si>
  <si>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</si>
  <si>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</si>
  <si>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</si>
  <si>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</si>
  <si>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</si>
  <si>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</si>
  <si>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</si>
  <si>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</si>
  <si>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</si>
  <si>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</si>
  <si>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</si>
  <si>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</si>
  <si>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</si>
  <si>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</si>
  <si>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</si>
  <si>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</si>
  <si>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</si>
  <si>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</si>
  <si>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</si>
  <si>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</si>
  <si>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</si>
  <si>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</si>
  <si>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</si>
  <si>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</si>
  <si>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</si>
  <si>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</si>
  <si>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</si>
  <si>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</si>
  <si>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</si>
  <si>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</si>
  <si>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</si>
  <si>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</si>
  <si>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</si>
  <si>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</si>
  <si>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</si>
  <si>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</si>
  <si>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</si>
  <si>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</si>
  <si>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</si>
  <si>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</si>
  <si>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</si>
  <si>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</si>
  <si>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</si>
  <si>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</si>
  <si>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</si>
  <si>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</si>
  <si>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</si>
  <si>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</si>
  <si>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</si>
  <si>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</si>
  <si>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</si>
  <si>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</si>
  <si>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</si>
  <si>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</si>
  <si>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</si>
  <si>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</si>
  <si>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</si>
  <si>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</si>
  <si>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</si>
  <si>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</si>
  <si>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</si>
  <si>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</si>
  <si>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</si>
  <si>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</si>
  <si>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</si>
  <si>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</si>
  <si>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</si>
  <si>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</si>
  <si>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</si>
  <si>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</si>
  <si>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</si>
  <si>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</si>
  <si>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</si>
  <si>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</si>
  <si>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</si>
  <si>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</si>
  <si>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</si>
  <si>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</si>
  <si>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</si>
  <si>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</si>
  <si>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</si>
  <si>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</si>
  <si>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</si>
  <si>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</si>
  <si>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</si>
  <si>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</si>
  <si>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</si>
  <si>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</si>
  <si>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</si>
  <si>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</si>
  <si>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</si>
  <si>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</si>
  <si>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</si>
  <si>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</si>
  <si>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</si>
  <si>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</si>
  <si>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</si>
  <si>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</si>
  <si>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</si>
  <si>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</si>
  <si>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</si>
  <si>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</si>
  <si>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</si>
  <si>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</si>
  <si>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</si>
  <si>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</si>
  <si>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</si>
  <si>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</si>
  <si>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</si>
  <si>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</si>
  <si>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</si>
  <si>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</si>
  <si>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</si>
  <si>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</si>
  <si>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</si>
  <si>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</si>
  <si>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</si>
  <si>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</si>
  <si>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</si>
  <si>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</si>
  <si>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</si>
  <si>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</si>
  <si>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</si>
  <si>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</si>
  <si>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</si>
  <si>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</si>
  <si>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</si>
  <si>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</si>
  <si>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</si>
  <si>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</si>
  <si>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</si>
  <si>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</si>
  <si>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</si>
  <si>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</si>
  <si>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</si>
  <si>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</si>
  <si>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</si>
  <si>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</si>
  <si>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</si>
  <si>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</si>
  <si>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</si>
  <si>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</si>
  <si>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</si>
  <si>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</si>
  <si>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</si>
  <si>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</si>
  <si>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</si>
  <si>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</si>
  <si>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</si>
  <si>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</si>
  <si>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</si>
  <si>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</si>
  <si>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</si>
  <si>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</si>
  <si>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</si>
  <si>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</si>
  <si>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</si>
  <si>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</si>
  <si>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</si>
  <si>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</si>
  <si>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</si>
  <si>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</si>
  <si>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</si>
  <si>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</si>
  <si>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</si>
  <si>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</si>
  <si>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</si>
  <si>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</si>
  <si>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</si>
  <si>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</si>
  <si>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</si>
  <si>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</si>
  <si>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</si>
  <si>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</si>
  <si>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</si>
  <si>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</si>
  <si>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</si>
  <si>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</si>
  <si>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</si>
  <si>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</si>
  <si>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</si>
  <si>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PCM-20251009-00000513</t>
  </si>
  <si>
    <t>Site located inside Navy base has access issue for PG</t>
  </si>
  <si>
    <t>PCM-20251009-00000660</t>
  </si>
  <si>
    <t>1(5G) sites down EM Team at site TS</t>
  </si>
  <si>
    <t>PCM-20251009-00000727</t>
  </si>
  <si>
    <t>Team at site TS</t>
  </si>
  <si>
    <t>PCM-20251009-00000765</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</si>
  <si>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</si>
  <si>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</si>
  <si>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</si>
  <si>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</si>
  <si>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</si>
  <si>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</si>
  <si>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</si>
  <si>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</si>
  <si>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</si>
  <si>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</si>
  <si>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</si>
  <si>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</si>
  <si>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</si>
  <si>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</si>
  <si>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</si>
  <si>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</si>
  <si>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</si>
  <si>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</si>
  <si>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</si>
  <si>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</si>
  <si>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</si>
  <si>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</si>
  <si>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</si>
  <si>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</si>
  <si>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</si>
  <si>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</si>
  <si>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</si>
  <si>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</si>
  <si>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</si>
  <si>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</si>
  <si>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</si>
  <si>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</si>
  <si>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</si>
  <si>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</si>
  <si>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</si>
  <si>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</si>
  <si>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</si>
  <si>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</si>
  <si>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</si>
  <si>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</si>
  <si>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</si>
  <si>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</si>
  <si>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</si>
  <si>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</si>
  <si>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</si>
  <si>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</si>
  <si>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</si>
  <si>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</si>
  <si>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</si>
  <si>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</si>
  <si>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</si>
  <si>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</si>
  <si>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</si>
  <si>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</si>
  <si>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</si>
  <si>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</si>
  <si>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</si>
  <si>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</si>
  <si>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</si>
  <si>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</si>
  <si>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</si>
  <si>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</si>
  <si>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</si>
  <si>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</si>
  <si>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</si>
  <si>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</si>
  <si>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</si>
  <si>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</si>
  <si>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</si>
  <si>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</si>
  <si>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</si>
  <si>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</si>
  <si>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</si>
  <si>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</si>
  <si>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</si>
  <si>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</si>
  <si>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</si>
  <si>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</si>
  <si>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</si>
  <si>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</si>
  <si>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</si>
  <si>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</si>
  <si>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</si>
  <si>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</si>
  <si>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</si>
  <si>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</si>
  <si>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</si>
  <si>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PCM-20251009-00000617</t>
  </si>
  <si>
    <t xml:space="preserve">team connected PG and down 5G due to load issue </t>
  </si>
  <si>
    <t>PCM-20251009-00000703</t>
  </si>
  <si>
    <t xml:space="preserve">team at gate waiting for access </t>
  </si>
  <si>
    <t>PCM-20251009-00000766</t>
  </si>
  <si>
    <t xml:space="preserve">ETA 50 min </t>
  </si>
  <si>
    <t xml:space="preserve"> PCM-20250215-00000830 </t>
  </si>
  <si>
    <t>LTE site still down and  site located in aramco area access issue need special permission</t>
  </si>
  <si>
    <t>PCM-20251009-00000522</t>
  </si>
  <si>
    <t xml:space="preserve">Team at site TS </t>
  </si>
  <si>
    <t>PCM-20251009-00000686</t>
  </si>
  <si>
    <t xml:space="preserve">30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</si>
  <si>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</si>
  <si>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</si>
  <si>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</si>
  <si>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</si>
  <si>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</si>
  <si>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</si>
  <si>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</si>
  <si>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</si>
  <si>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</si>
  <si>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</si>
  <si>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</si>
  <si>
    <t>ETA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</si>
</sst>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2" fillId="0" borderId="0" xfId="0" applyFont="1"/>
    <xf numFmtId="164" fontId="29" fillId="2"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7" totalsRowShown="0" headerRowDxfId="48" dataDxfId="47" headerRowBorderDxfId="45" tableBorderDxfId="46" totalsRowBorderDxfId="44">
  <autoFilter ref="A1:L4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8" totalsRowShown="0" headerRowDxfId="31" dataDxfId="30" headerRowBorderDxfId="28" tableBorderDxfId="29">
  <autoFilter ref="A1:L1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5" totalsRowShown="0" headerRowDxfId="15" dataDxfId="14" headerRowBorderDxfId="12" tableBorderDxfId="13">
  <autoFilter ref="A1:L2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4" sqref="K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7"/>
      <c r="N1" s="167"/>
      <c r="O1" s="167"/>
    </row>
    <row r="2" spans="1:15" s="70" customFormat="1" ht="70.5" customHeight="1">
      <c r="A2" s="68" t="s">
        <v>38963</v>
      </c>
      <c r="B2" s="65" t="str">
        <f>IFERROR(VLOOKUP(D2,DB!A:K,11,0),"")</f>
        <v>R1</v>
      </c>
      <c r="C2" s="65">
        <v>1</v>
      </c>
      <c r="D2" s="85" t="s">
        <v>17807</v>
      </c>
      <c r="E2" s="69" t="s">
        <v>38964</v>
      </c>
      <c r="F2" s="82">
        <v>45662.948425925926</v>
      </c>
      <c r="G2" s="72">
        <f ca="1">IFERROR(NOW()-F2,"")</f>
        <v>276.48150324074231</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9861</v>
      </c>
      <c r="E3" s="144" t="s">
        <v>38964</v>
      </c>
      <c r="F3" s="145">
        <v>45939.341481481482</v>
      </c>
      <c r="G3" s="72">
        <f ca="1">IFERROR(NOW()-F3,"")</f>
        <v>8.8447685186110903E-2</v>
      </c>
      <c r="H3" s="145">
        <v>45939.335925925923</v>
      </c>
      <c r="I3" s="143" t="str">
        <f>IFERROR(VLOOKUP(D3,DB!A:F,6,0),"")</f>
        <v>SCECO</v>
      </c>
      <c r="J3" s="65" t="str">
        <f>IFERROR(VLOOKUP(D3,DB!A:G,7,0),"")</f>
        <v>Dead</v>
      </c>
      <c r="K3" s="147" t="s">
        <v>38967</v>
      </c>
      <c r="L3" s="148" t="str">
        <f>IFERROR(VLOOKUP(D3,DB!A:I,9,0),"")</f>
        <v>Latis</v>
      </c>
      <c r="M3" s="70"/>
      <c r="N3" s="70"/>
      <c r="O3" s="70"/>
    </row>
    <row r="4" spans="1:15" ht="15" customHeight="1">
      <c r="A4" s="142" t="s">
        <v>38968</v>
      </c>
      <c r="B4" s="143" t="str">
        <f>IFERROR(VLOOKUP(D4,DB!A:K,11,0),"")</f>
        <v>R1</v>
      </c>
      <c r="C4" s="143">
        <v>1</v>
      </c>
      <c r="D4" s="143" t="s">
        <v>10471</v>
      </c>
      <c r="E4" s="144" t="s">
        <v>38964</v>
      </c>
      <c r="F4" s="145">
        <v>45939.381990740738</v>
      </c>
      <c r="G4" s="146">
        <f ca="1">IFERROR(NOW()-F4,"")</f>
        <v>4.7938425930624362E-2</v>
      </c>
      <c r="H4" s="145">
        <v>45939.375740740739</v>
      </c>
      <c r="I4" s="143" t="str">
        <f>IFERROR(VLOOKUP(D4,DB!A:F,6,0),"")</f>
        <v>SCECO</v>
      </c>
      <c r="J4" s="65" t="str">
        <f>IFERROR(VLOOKUP(D4,DB!A:G,7,0),"")</f>
        <v>In progress</v>
      </c>
      <c r="K4" s="147" t="s">
        <v>38969</v>
      </c>
      <c r="L4" s="148" t="str">
        <f>IFERROR(VLOOKUP(D4,DB!A:I,9,0),"")</f>
        <v>Latis</v>
      </c>
      <c r="M4" s="70"/>
      <c r="N4" s="70"/>
      <c r="O4" s="70"/>
    </row>
    <row r="5" spans="1:15" ht="15" customHeight="1">
      <c r="A5" s="142" t="s">
        <v>38970</v>
      </c>
      <c r="B5" s="143" t="str">
        <f>IFERROR(VLOOKUP(D5,DB!A:K,11,0),"")</f>
        <v>R1</v>
      </c>
      <c r="C5" s="143">
        <v>3</v>
      </c>
      <c r="D5" s="143" t="s">
        <v>15735</v>
      </c>
      <c r="E5" s="144" t="s">
        <v>38964</v>
      </c>
      <c r="F5" s="145">
        <v>45939.40766203704</v>
      </c>
      <c r="G5" s="146">
        <f ca="1">IFERROR(NOW()-F5,"")</f>
        <v>2.2267129628744442E-2</v>
      </c>
      <c r="H5" s="145">
        <v>45939.396550925929</v>
      </c>
      <c r="I5" s="143" t="str">
        <f>IFERROR(VLOOKUP(D5,DB!A:F,6,0),"")</f>
        <v>SCECO</v>
      </c>
      <c r="J5" s="65" t="str">
        <f>IFERROR(VLOOKUP(D5,DB!A:G,7,0),"")</f>
        <v>Good</v>
      </c>
      <c r="K5" s="147" t="s">
        <v>38971</v>
      </c>
      <c r="L5" s="148" t="str">
        <f>IFERROR(VLOOKUP(D5,DB!A:I,9,0),"")</f>
        <v>Latis</v>
      </c>
      <c r="M5" s="70"/>
      <c r="N5" s="70"/>
      <c r="O5" s="70"/>
    </row>
    <row r="6" spans="1:15" ht="15" customHeight="1">
      <c r="A6" s="142" t="s">
        <v>38972</v>
      </c>
      <c r="B6" s="143" t="str">
        <f>IFERROR(VLOOKUP(D6,DB!A:K,11,0),"")</f>
        <v>R1</v>
      </c>
      <c r="C6" s="143">
        <v>1</v>
      </c>
      <c r="D6" s="143" t="s">
        <v>14565</v>
      </c>
      <c r="E6" s="144" t="s">
        <v>38964</v>
      </c>
      <c r="F6" s="145">
        <v>45939.421249999999</v>
      </c>
      <c r="G6" s="146">
        <f ca="1">IFERROR(NOW()-F6,"")</f>
        <v>8.6791666690260172E-3</v>
      </c>
      <c r="H6" s="145">
        <v>45939.415694444448</v>
      </c>
      <c r="I6" s="143" t="str">
        <f>IFERROR(VLOOKUP(D6,DB!A:F,6,0),"")</f>
        <v>SCECO</v>
      </c>
      <c r="J6" s="65" t="str">
        <f>IFERROR(VLOOKUP(D6,DB!A:G,7,0),"")</f>
        <v>Vandalized</v>
      </c>
      <c r="K6" s="147" t="s">
        <v>38973</v>
      </c>
      <c r="L6" s="148" t="str">
        <f>IFERROR(VLOOKUP(D6,DB!A:I,9,0),"")</f>
        <v>Latis</v>
      </c>
      <c r="M6" s="70"/>
      <c r="N6" s="70"/>
      <c r="O6" s="70"/>
    </row>
    <row r="7" spans="1:15" ht="15" customHeight="1">
      <c r="A7" s="142"/>
      <c r="B7" s="143" t="str">
        <f>IFERROR(VLOOKUP(D7,DB!A:K,11,0),"")</f>
        <v/>
      </c>
      <c r="C7" s="143"/>
      <c r="D7" s="143"/>
      <c r="E7" s="144"/>
      <c r="F7" s="145"/>
      <c r="G7" s="146">
        <f ca="1">IFERROR(NOW()-F7,"")</f>
        <v>45939.429929166668</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45939.429929166668</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45939.429929166668</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45939.429929166668</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45939.429929166668</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45939.429929166668</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45939.429929166668</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45939.429929166668</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45939.429929166668</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45939.429929166668</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45939.429929166668</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45939.429929166668</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45939.429929166668</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45939.429929166668</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45939.429929166668</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45939.429929166668</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45939.429929166668</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45939.429929166668</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45939.429929166668</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45939.429929166668</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45939.429929166668</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45939.429929166668</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45939.429929166668</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45939.429929166668</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45939.429929166668</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45939.429929166668</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45939.429929166668</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45939.429929166668</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45939.429929166668</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45939.429929166668</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45939.429929166668</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45939.429929166668</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45939.429929166668</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45939.429929166668</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45939.429929166668</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45939.429929166668</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45939.429929166668</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45939.429929166668</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45939.429929166668</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45939.429929166668</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45939.429929166668</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45939.429929166668</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45939.429929166668</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45939.429929166668</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45939.429929166668</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45939.429929166668</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45939.429929166668</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45939.429929166668</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45939.429929166668</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45939.429929166668</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45939.429929166668</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45939.429929166668</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45939.429929166668</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45939.429929166668</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45939.429929166668</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45939.429929166668</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45939.429929166668</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45939.429929166668</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45939.429929166668</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45939.429929166668</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45939.429929166668</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45939.429929166668</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45939.429929166668</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45939.429929166668</v>
      </c>
      <c r="H70" s="145"/>
      <c r="I70" s="143" t="str">
        <f>IFERROR(VLOOKUP(D70,DB!A:F,6,0),"")</f>
        <v/>
      </c>
      <c r="J70" s="65" t="str">
        <f>IFERROR(VLOOKUP(D70,DB!A:G,7,0),"")</f>
        <v/>
      </c>
      <c r="K70" s="147"/>
      <c r="L70" s="148" t="str">
        <f>IFERROR(VLOOKUP(D70,DB!A:I,9,0),"")</f>
        <v/>
      </c>
      <c r="M70" s="70"/>
      <c r="N70" s="70"/>
      <c r="O70" s="70"/>
    </row>
  </sheetData>
  <customSheetViews>
    <customSheetView guid="{F6042A99-DD27-4453-835D-0834D95730CC}" filter="1" showAutoFilter="1">
      <pageMargins left="0" right="0" top="0" bottom="0" header="0" footer="0"/>
      <autoFilter ref="B1:M1" xr:uid="{51C10FD0-9378-4A37-A901-5BC6506FD0F3}"/>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tabSelected="1" workbookViewId="0">
      <selection activeCell="K9" sqref="K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38974</v>
      </c>
      <c r="N1" s="95" t="s">
        <v>38975</v>
      </c>
      <c r="O1" s="95" t="s">
        <v>38976</v>
      </c>
      <c r="P1" s="95" t="s">
        <v>38977</v>
      </c>
      <c r="Q1" s="95" t="s">
        <v>38978</v>
      </c>
      <c r="R1" s="95" t="s">
        <v>38979</v>
      </c>
      <c r="S1" s="95" t="s">
        <v>38980</v>
      </c>
      <c r="T1" s="95" t="s">
        <v>38981</v>
      </c>
      <c r="U1" s="95" t="s">
        <v>38982</v>
      </c>
      <c r="V1" s="95" t="s">
        <v>38983</v>
      </c>
      <c r="W1" s="95" t="s">
        <v>38984</v>
      </c>
      <c r="X1" s="95" t="s">
        <v>38985</v>
      </c>
      <c r="Y1" s="95" t="s">
        <v>38986</v>
      </c>
      <c r="Z1" s="95" t="s">
        <v>38987</v>
      </c>
      <c r="AA1" s="95" t="s">
        <v>38988</v>
      </c>
      <c r="AB1" s="95" t="s">
        <v>38989</v>
      </c>
      <c r="AC1" s="95" t="s">
        <v>38990</v>
      </c>
      <c r="AD1" s="95" t="s">
        <v>38991</v>
      </c>
      <c r="AE1" s="95" t="s">
        <v>38992</v>
      </c>
      <c r="AF1" s="95" t="s">
        <v>38993</v>
      </c>
      <c r="AG1" s="95" t="s">
        <v>38994</v>
      </c>
      <c r="AH1" s="95" t="s">
        <v>38995</v>
      </c>
      <c r="AI1" s="95" t="s">
        <v>38996</v>
      </c>
      <c r="AJ1" s="95" t="s">
        <v>38997</v>
      </c>
      <c r="AK1" s="95" t="s">
        <v>38998</v>
      </c>
      <c r="AL1" s="95" t="s">
        <v>38999</v>
      </c>
      <c r="AM1" s="95" t="s">
        <v>39000</v>
      </c>
      <c r="AN1" s="95" t="s">
        <v>39001</v>
      </c>
      <c r="AO1" s="95" t="s">
        <v>39002</v>
      </c>
      <c r="AP1" s="95" t="s">
        <v>39003</v>
      </c>
      <c r="AQ1" s="95" t="s">
        <v>39004</v>
      </c>
      <c r="AR1" s="95" t="s">
        <v>39005</v>
      </c>
      <c r="AS1" s="95" t="s">
        <v>39006</v>
      </c>
      <c r="AT1" s="95" t="s">
        <v>39007</v>
      </c>
      <c r="AU1" s="95" t="s">
        <v>39008</v>
      </c>
      <c r="AV1" s="95" t="s">
        <v>39009</v>
      </c>
      <c r="AW1" s="95" t="s">
        <v>39010</v>
      </c>
      <c r="AX1" s="95" t="s">
        <v>39011</v>
      </c>
      <c r="AY1" s="95" t="s">
        <v>39012</v>
      </c>
      <c r="AZ1" s="95" t="s">
        <v>39013</v>
      </c>
      <c r="BA1" s="95" t="s">
        <v>39014</v>
      </c>
      <c r="BB1" s="95" t="s">
        <v>39015</v>
      </c>
      <c r="BC1" s="95" t="s">
        <v>39016</v>
      </c>
      <c r="BD1" s="95" t="s">
        <v>39017</v>
      </c>
      <c r="BE1" s="95" t="s">
        <v>39018</v>
      </c>
      <c r="BF1" s="95" t="s">
        <v>39019</v>
      </c>
      <c r="BG1" s="95" t="s">
        <v>39020</v>
      </c>
      <c r="BH1" s="95" t="s">
        <v>39021</v>
      </c>
      <c r="BI1" s="95" t="s">
        <v>39022</v>
      </c>
      <c r="BJ1" s="95" t="s">
        <v>39023</v>
      </c>
      <c r="BK1" s="95" t="s">
        <v>39024</v>
      </c>
      <c r="BL1" s="95" t="s">
        <v>39025</v>
      </c>
      <c r="BM1" s="95" t="s">
        <v>39026</v>
      </c>
      <c r="BN1" s="95" t="s">
        <v>39027</v>
      </c>
      <c r="BO1" s="95" t="s">
        <v>39028</v>
      </c>
      <c r="BP1" s="95" t="s">
        <v>39029</v>
      </c>
      <c r="BQ1" s="95" t="s">
        <v>39030</v>
      </c>
      <c r="BR1" s="95" t="s">
        <v>39031</v>
      </c>
      <c r="BS1" s="95" t="s">
        <v>39032</v>
      </c>
      <c r="BT1" s="95" t="s">
        <v>39033</v>
      </c>
      <c r="BU1" s="95" t="s">
        <v>39034</v>
      </c>
      <c r="BV1" s="95" t="s">
        <v>39035</v>
      </c>
      <c r="BW1" s="95" t="s">
        <v>39036</v>
      </c>
      <c r="BX1" s="95" t="s">
        <v>39037</v>
      </c>
      <c r="BY1" s="95" t="s">
        <v>39038</v>
      </c>
      <c r="BZ1" s="95" t="s">
        <v>39039</v>
      </c>
      <c r="CA1" s="95" t="s">
        <v>39040</v>
      </c>
      <c r="CB1" s="95" t="s">
        <v>39041</v>
      </c>
      <c r="CC1" s="95" t="s">
        <v>39042</v>
      </c>
      <c r="CD1" s="95" t="s">
        <v>39043</v>
      </c>
      <c r="CE1" s="95" t="s">
        <v>39044</v>
      </c>
      <c r="CF1" s="95" t="s">
        <v>39045</v>
      </c>
      <c r="CG1" s="95" t="s">
        <v>39046</v>
      </c>
      <c r="CH1" s="95" t="s">
        <v>39047</v>
      </c>
      <c r="CI1" s="95" t="s">
        <v>39048</v>
      </c>
      <c r="CJ1" s="95" t="s">
        <v>39049</v>
      </c>
    </row>
    <row r="2" spans="1:88" s="74" customFormat="1" ht="31.5" customHeight="1">
      <c r="A2" s="67" t="s">
        <v>39050</v>
      </c>
      <c r="B2" s="67" t="s">
        <v>27</v>
      </c>
      <c r="C2" s="67">
        <v>1</v>
      </c>
      <c r="D2" s="67" t="s">
        <v>19278</v>
      </c>
      <c r="E2" s="92" t="s">
        <v>39051</v>
      </c>
      <c r="F2" s="80">
        <v>45322.056979166664</v>
      </c>
      <c r="G2" s="81" t="s">
        <v>39052</v>
      </c>
      <c r="H2" s="94">
        <v>45322.050729166665</v>
      </c>
      <c r="I2" s="67" t="s">
        <v>83</v>
      </c>
      <c r="J2" s="67" t="s">
        <v>65</v>
      </c>
      <c r="K2" s="93" t="s">
        <v>39053</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39054</v>
      </c>
      <c r="B3" s="67" t="str">
        <f>IFERROR(VLOOKUP(D3,DB!A:K,11,0),"")</f>
        <v>R2</v>
      </c>
      <c r="C3" s="67">
        <v>1</v>
      </c>
      <c r="D3" s="67" t="s">
        <v>31078</v>
      </c>
      <c r="E3" s="80" t="s">
        <v>38964</v>
      </c>
      <c r="F3" s="80">
        <v>45806.727083333331</v>
      </c>
      <c r="G3" s="81">
        <f ca="1">IFERROR(NOW()-F3,"-")</f>
        <v>132.70284583333705</v>
      </c>
      <c r="H3" s="80">
        <v>45791.543067129627</v>
      </c>
      <c r="I3" s="67" t="str">
        <f>IFERROR(VLOOKUP(D3,DB!A:F,6,0),"")</f>
        <v>SCECO</v>
      </c>
      <c r="J3" s="67" t="str">
        <f>IFERROR(VLOOKUP(D3,DB!A:G,7,0),"")</f>
        <v>No BB Shifted</v>
      </c>
      <c r="K3" s="93" t="s">
        <v>39055</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39056</v>
      </c>
      <c r="B4" s="67" t="str">
        <f>IFERROR(VLOOKUP(D4,DB!A:K,11,0),"")</f>
        <v>R2</v>
      </c>
      <c r="C4" s="67">
        <v>1</v>
      </c>
      <c r="D4" s="67" t="s">
        <v>29168</v>
      </c>
      <c r="E4" s="92" t="s">
        <v>38964</v>
      </c>
      <c r="F4" s="80">
        <v>45824.999837962961</v>
      </c>
      <c r="G4" s="81">
        <f ca="1">IFERROR(NOW()-F4,"-")</f>
        <v>114.43009120370698</v>
      </c>
      <c r="H4" s="80">
        <v>45824.993587962963</v>
      </c>
      <c r="I4" s="67" t="str">
        <f>IFERROR(VLOOKUP(D4,DB!A:F,6,0),"")</f>
        <v>Generator-SG</v>
      </c>
      <c r="J4" s="67" t="str">
        <f>IFERROR(VLOOKUP(D4,DB!A:G,7,0),"")</f>
        <v>Good</v>
      </c>
      <c r="K4" s="93" t="s">
        <v>39057</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39058</v>
      </c>
      <c r="B5" s="18" t="str">
        <f>IFERROR(VLOOKUP(D5,DB!A:K,11,0),"")</f>
        <v>R2</v>
      </c>
      <c r="C5" s="18">
        <v>2</v>
      </c>
      <c r="D5" s="18" t="s">
        <v>17684</v>
      </c>
      <c r="E5" s="120"/>
      <c r="F5" s="121" t="s">
        <v>39058</v>
      </c>
      <c r="G5" s="122" t="str">
        <f ca="1">IFERROR(NOW()-F5,"-")</f>
        <v>-</v>
      </c>
      <c r="H5" s="121">
        <v>45937.721956018519</v>
      </c>
      <c r="I5" s="18" t="str">
        <f>IFERROR(VLOOKUP(D5,DB!A:F,6,0),"")</f>
        <v>SCECO</v>
      </c>
      <c r="J5" s="18" t="str">
        <f>IFERROR(VLOOKUP(D5,DB!A:G,7,0),"")</f>
        <v>Vandalized</v>
      </c>
      <c r="K5" s="19" t="s">
        <v>39059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39060</v>
      </c>
      <c r="B6" s="18" t="str">
        <f>IFERROR(VLOOKUP(D6,DB!A:K,11,0),"")</f>
        <v>R2</v>
      </c>
      <c r="C6" s="18">
        <v>1</v>
      </c>
      <c r="D6" s="18" t="s">
        <v>15178</v>
      </c>
      <c r="E6" s="120" t="s">
        <v>38964</v>
      </c>
      <c r="F6" s="121">
        <v>45939.365428240744</v>
      </c>
      <c r="G6" s="122">
        <f ca="1">IFERROR(NOW()-F6,"-")</f>
        <v>6.4500925924221519E-2</v>
      </c>
      <c r="H6" s="121">
        <v>45939.361956018518</v>
      </c>
      <c r="I6" s="18" t="str">
        <f>IFERROR(VLOOKUP(D6,DB!A:F,6,0),"")</f>
        <v>SCECO</v>
      </c>
      <c r="J6" s="18" t="str">
        <f>IFERROR(VLOOKUP(D6,DB!A:G,7,0),"")</f>
        <v>Good</v>
      </c>
      <c r="K6" s="19" t="s">
        <v>39061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39062</v>
      </c>
      <c r="B7" s="18" t="str">
        <f>IFERROR(VLOOKUP(D7,DB!A:K,11,0),"")</f>
        <v>R2</v>
      </c>
      <c r="C7" s="18">
        <v>8</v>
      </c>
      <c r="D7" s="18" t="s">
        <v>18755</v>
      </c>
      <c r="E7" s="120" t="s">
        <v>39051</v>
      </c>
      <c r="F7" s="121">
        <v>45939.397083333337</v>
      </c>
      <c r="G7" s="122">
        <f ca="1">IFERROR(NOW()-F7,"-")</f>
        <v>3.2845833331521135E-2</v>
      </c>
      <c r="H7" s="121">
        <v>45939.381111111114</v>
      </c>
      <c r="I7" s="18" t="str">
        <f>IFERROR(VLOOKUP(D7,DB!A:F,6,0),"")</f>
        <v>SCECO</v>
      </c>
      <c r="J7" s="18" t="str">
        <f>IFERROR(VLOOKUP(D7,DB!A:G,7,0),"")</f>
        <v>Dead</v>
      </c>
      <c r="K7" s="19" t="s">
        <v>39063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t="s">
        <v>39064</v>
      </c>
      <c r="B8" s="18" t="str">
        <f>IFERROR(VLOOKUP(D8,DB!A:K,11,0),"")</f>
        <v>R2</v>
      </c>
      <c r="C8" s="18">
        <v>1</v>
      </c>
      <c r="D8" s="18" t="s">
        <v>12847</v>
      </c>
      <c r="E8" s="120" t="s">
        <v>38964</v>
      </c>
      <c r="F8" s="121">
        <v>45939.420891203707</v>
      </c>
      <c r="G8" s="122">
        <f ca="1">IFERROR(NOW()-F8,"-")</f>
        <v>9.0379629618837498E-3</v>
      </c>
      <c r="H8" s="121">
        <v>45939.416030092594</v>
      </c>
      <c r="I8" s="18" t="str">
        <f>IFERROR(VLOOKUP(D8,DB!A:F,6,0),"")</f>
        <v>SCECO</v>
      </c>
      <c r="J8" s="18" t="str">
        <f>IFERROR(VLOOKUP(D8,DB!A:G,7,0),"")</f>
        <v>Dead</v>
      </c>
      <c r="K8" s="19" t="s">
        <v>39065</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45939.429929166668</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45939.429929166668</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45939.429929166668</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45939.429929166668</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45939.429929166668</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45939.429929166668</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45939.429929166668</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45939.429929166668</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45939.429929166668</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45939.429929166668</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45939.429929166668</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45939.429929166668</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45939.429929166668</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45939.429929166668</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45939.429929166668</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45939.429929166668</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45939.429929166668</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45939.429929166668</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45939.429929166668</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45939.429929166668</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45939.429929166668</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45939.429929166668</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45939.429929166668</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45939.429929166668</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45939.429929166668</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45939.429929166668</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45939.429929166668</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45939.429929166668</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45939.429929166668</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45939.429929166668</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45939.429929166668</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45939.429929166668</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45939.429929166668</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45939.429929166668</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45939.429929166668</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45939.429929166668</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45939.429929166668</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45939.429929166668</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45939.429929166668</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45939.429929166668</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45939.429929166668</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45939.429929166668</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45939.429929166668</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45939.429929166668</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45939.429929166668</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45939.429929166668</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45939.429929166668</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45939.429929166668</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45939.429929166668</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45939.429929166668</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45939.429929166668</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45939.429929166668</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45939.429929166668</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45939.429929166668</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45939.429929166668</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45939.429929166668</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45939.429929166668</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45939.429929166668</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45939.429929166668</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45939.429929166668</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45939.429929166668</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45939.429929166668</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45939.429929166668</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45939.429929166668</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45939.429929166668</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45939.429929166668</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45939.429929166668</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45939.429929166668</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45939.429929166668</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45939.429929166668</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45939.429929166668</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45939.429929166668</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45939.429929166668</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45939.429929166668</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45939.429929166668</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45939.429929166668</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45939.429929166668</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45939.429929166668</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45939.429929166668</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45939.429929166668</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45939.429929166668</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45939.429929166668</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45939.429929166668</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45939.429929166668</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45939.429929166668</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45939.429929166668</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45939.429929166668</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45939.429929166668</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45939.429929166668</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45939.429929166668</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45939.429929166668</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45939.429929166668</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45939.429929166668</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45939.429929166668</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45939.429929166668</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45939.429929166668</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45939.429929166668</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45939.429929166668</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45939.429929166668</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45939.429929166668</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45939.429929166668</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45939.429929166668</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45939.429929166668</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45939.429929166668</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45939.429929166668</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45939.429929166668</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45939.429929166668</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45939.429929166668</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45939.429929166668</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45939.429929166668</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45939.429929166668</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45939.429929166668</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45939.429929166668</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45939.429929166668</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45939.429929166668</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45939.429929166668</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45939.429929166668</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45939.429929166668</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45939.429929166668</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45939.429929166668</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45939.429929166668</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45939.429929166668</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45939.429929166668</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45939.429929166668</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45939.429929166668</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45939.429929166668</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45939.429929166668</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45939.429929166668</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45939.429929166668</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45939.429929166668</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45939.429929166668</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45939.429929166668</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45939.429929166668</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45939.429929166668</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45939.429929166668</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45939.429929166668</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45939.429929166668</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45939.429929166668</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45939.429929166668</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45939.429929166668</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45939.429929166668</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45939.429929166668</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45939.429929166668</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45939.429929166668</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45939.429929166668</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45939.429929166668</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45939.429929166668</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45939.429929166668</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45939.429929166668</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45939.429929166668</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45939.429929166668</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45939.429929166668</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45939.429929166668</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45939.429929166668</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45939.429929166668</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45939.429929166668</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45939.429929166668</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45939.429929166668</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45939.429929166668</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45939.429929166668</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45939.429929166668</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45939.429929166668</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45939.429929166668</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45939.429929166668</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45939.429929166668</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45939.429929166668</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45939.429929166668</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45939.429929166668</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45939.429929166668</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45939.429929166668</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45939.429929166668</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45939.429929166668</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45939.429929166668</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45939.429929166668</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45939.429929166668</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45939.429929166668</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45939.429929166668</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45939.429929166668</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45939.429929166668</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45939.429929166668</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45939.429929166668</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45939.429929166668</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45939.429929166668</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45939.429929166668</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45939.429929166668</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45939.429929166668</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45939.429929166668</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45939.429929166668</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45939.429929166668</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45939.429929166668</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45939.429929166668</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45939.429929166668</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45939.429929166668</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45939.429929166668</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45939.429929166668</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45939.429929166668</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45939.429929166668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45939.429929166668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45939.429929166668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45939.429929166668</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45939.429929166668</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45939.429929166668</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45939.429929166668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45939.429929166668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45939.429929166668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45939.429929166668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45939.429929166668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45939.429929166668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45939.429929166668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45939.429929166668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45939.429929166668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45939.429929166668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45939.429929166668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45939.429929166668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45939.429929166668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45939.429929166668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45939.429929166668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45939.429929166668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45939.429929166668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45939.429929166668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45939.429929166668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45939.429929166668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45939.429929166668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45939.429929166668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45939.429929166668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45939.429929166668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45939.429929166668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45939.429929166668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45939.429929166668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45939.429929166668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45939.429929166668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45939.429929166668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45939.429929166668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45939.429929166668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45939.429929166668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45939.429929166668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45939.429929166668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45939.429929166668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45939.429929166668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45939.429929166668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45939.429929166668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45939.429929166668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45939.429929166668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45939.429929166668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45939.429929166668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45939.429929166668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45939.429929166668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45939.429929166668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45939.429929166668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45939.429929166668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45939.429929166668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45939.429929166668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45939.429929166668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45939.429929166668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45939.429929166668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45939.429929166668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45939.429929166668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45939.429929166668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45939.429929166668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45939.429929166668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45939.429929166668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45939.429929166668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45939.429929166668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45939.429929166668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45939.429929166668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45939.429929166668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45939.429929166668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45939.429929166668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45939.429929166668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45939.429929166668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45939.429929166668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45939.429929166668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45939.429929166668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45939.429929166668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45939.429929166668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45939.429929166668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45939.429929166668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45939.429929166668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45939.429929166668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45939.429929166668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45939.429929166668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45939.429929166668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45939.429929166668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45939.429929166668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45939.429929166668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45939.429929166668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45939.429929166668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45939.429929166668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45939.429929166668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45939.429929166668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45939.429929166668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45939.429929166668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45939.429929166668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45939.429929166668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45939.429929166668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45939.429929166668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45939.429929166668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45939.429929166668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45939.429929166668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45939.429929166668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45939.429929166668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45939.429929166668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45939.429929166668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45939.429929166668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45939.429929166668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45939.429929166668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45939.429929166668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45939.429929166668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45939.429929166668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45939.429929166668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45939.429929166668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45939.429929166668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45939.429929166668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45939.429929166668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45939.429929166668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45939.429929166668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45939.429929166668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45939.429929166668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45939.429929166668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45939.429929166668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45939.429929166668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45939.429929166668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45939.429929166668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45939.429929166668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45939.429929166668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45939.429929166668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45939.429929166668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45939.429929166668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45939.429929166668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45939.429929166668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45939.429929166668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45939.429929166668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45939.429929166668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45939.429929166668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45939.429929166668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45939.429929166668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45939.429929166668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45939.429929166668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45939.429929166668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45939.429929166668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45939.429929166668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45939.429929166668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45939.429929166668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45939.429929166668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45939.429929166668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45939.429929166668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45939.429929166668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45939.429929166668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45939.429929166668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45939.429929166668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45939.429929166668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45939.429929166668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45939.429929166668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45939.429929166668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45939.429929166668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45939.429929166668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45939.429929166668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45939.429929166668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45939.429929166668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45939.429929166668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45939.429929166668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45939.429929166668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45939.429929166668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45939.429929166668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45939.429929166668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45939.429929166668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45939.429929166668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45939.429929166668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45939.429929166668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45939.429929166668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45939.429929166668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45939.429929166668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45939.429929166668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45939.429929166668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45939.429929166668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45939.429929166668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45939.429929166668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45939.429929166668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45939.429929166668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45939.429929166668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45939.429929166668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45939.429929166668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45939.429929166668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45939.429929166668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45939.429929166668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45939.429929166668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45939.429929166668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45939.429929166668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45939.429929166668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45939.429929166668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45939.429929166668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45939.429929166668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45939.429929166668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45939.429929166668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45939.429929166668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45939.429929166668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45939.429929166668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45939.429929166668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45939.429929166668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45939.429929166668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45939.429929166668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45939.429929166668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45939.429929166668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45939.429929166668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45939.429929166668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45939.429929166668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45939.429929166668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45939.429929166668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45939.429929166668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45939.429929166668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45939.429929166668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45939.429929166668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45939.429929166668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45939.429929166668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45939.429929166668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45939.429929166668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45939.429929166668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45939.429929166668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45939.429929166668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45939.429929166668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45939.429929166668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45939.429929166668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45939.429929166668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45939.429929166668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45939.429929166668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45939.429929166668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45939.429929166668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45939.429929166668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45939.429929166668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45939.429929166668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45939.429929166668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45939.429929166668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45939.429929166668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45939.429929166668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45939.429929166668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45939.429929166668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45939.429929166668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45939.429929166668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45939.429929166668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45939.429929166668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45939.429929166668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45939.429929166668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45939.429929166668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45939.429929166668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45939.429929166668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45939.429929166668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45939.429929166668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45939.429929166668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45939.429929166668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45939.429929166668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45939.429929166668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45939.429929166668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45939.429929166668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45939.429929166668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45939.429929166668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45939.429929166668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45939.429929166668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45939.429929166668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45939.429929166668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45939.429929166668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45939.429929166668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45939.429929166668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45939.429929166668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45939.429929166668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45939.429929166668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45939.429929166668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45939.429929166668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45939.429929166668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45939.429929166668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45939.429929166668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45939.429929166668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45939.429929166668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45939.429929166668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45939.429929166668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45939.429929166668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45939.429929166668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45939.429929166668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45939.429929166668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45939.429929166668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45939.429929166668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45939.429929166668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45939.429929166668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45939.429929166668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45939.429929166668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45939.429929166668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45939.429929166668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45939.429929166668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45939.429929166668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45939.429929166668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45939.429929166668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45939.429929166668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45939.429929166668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45939.429929166668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45939.429929166668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45939.429929166668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45939.429929166668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45939.429929166668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45939.429929166668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45939.429929166668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45939.429929166668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45939.429929166668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45939.429929166668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45939.429929166668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45939.429929166668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45939.429929166668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45939.429929166668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45939.429929166668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45939.429929166668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45939.429929166668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45939.429929166668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45939.429929166668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45939.429929166668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45939.429929166668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45939.429929166668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45939.429929166668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45939.429929166668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45939.429929166668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45939.429929166668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45939.429929166668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45939.429929166668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45939.429929166668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45939.429929166668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45939.429929166668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45939.429929166668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45939.429929166668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45939.429929166668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45939.429929166668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45939.429929166668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45939.429929166668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45939.429929166668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45939.429929166668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45939.429929166668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45939.429929166668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45939.429929166668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45939.429929166668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45939.429929166668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45939.429929166668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45939.429929166668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45939.429929166668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45939.429929166668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45939.429929166668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45939.429929166668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45939.429929166668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45939.429929166668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45939.429929166668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45939.429929166668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45939.429929166668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45939.429929166668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45939.429929166668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45939.429929166668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45939.429929166668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45939.429929166668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45939.429929166668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45939.429929166668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45939.429929166668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45939.429929166668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45939.429929166668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45939.429929166668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45939.429929166668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45939.429929166668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45939.429929166668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45939.429929166668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45939.429929166668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45939.429929166668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45939.429929166668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45939.429929166668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45939.429929166668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45939.429929166668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45939.429929166668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45939.429929166668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45939.429929166668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45939.429929166668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45939.429929166668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45939.429929166668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45939.429929166668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45939.429929166668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45939.429929166668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45939.429929166668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45939.429929166668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45939.429929166668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45939.429929166668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45939.429929166668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45939.429929166668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45939.429929166668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45939.429929166668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45939.429929166668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45939.429929166668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45939.429929166668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45939.429929166668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45939.429929166668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45939.429929166668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45939.429929166668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45939.429929166668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45939.429929166668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45939.429929166668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45939.429929166668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45939.429929166668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45939.429929166668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45939.429929166668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45939.429929166668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45939.429929166668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45939.429929166668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45939.429929166668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45939.429929166668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45939.429929166668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45939.429929166668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45939.429929166668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45939.429929166668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45939.429929166668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45939.429929166668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45939.429929166668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45939.429929166668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45939.429929166668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45939.429929166668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45939.429929166668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45939.429929166668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45939.429929166668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45939.429929166668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45939.429929166668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45939.429929166668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45939.429929166668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45939.429929166668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45939.429929166668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45939.429929166668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45939.429929166668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45939.429929166668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45939.429929166668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45939.429929166668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45939.429929166668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45939.429929166668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45939.429929166668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45939.429929166668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45939.429929166668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45939.429929166668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45939.429929166668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45939.429929166668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45939.429929166668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45939.429929166668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45939.429929166668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45939.429929166668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45939.429929166668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45939.429929166668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45939.429929166668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45939.429929166668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45939.429929166668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45939.429929166668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45939.429929166668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45939.429929166668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45939.429929166668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45939.429929166668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45939.429929166668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45939.429929166668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45939.429929166668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45939.429929166668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45939.429929166668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45939.429929166668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45939.429929166668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45939.429929166668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45939.429929166668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45939.429929166668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45939.429929166668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45939.429929166668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45939.429929166668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45939.429929166668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45939.429929166668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45939.429929166668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45939.429929166668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45939.429929166668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45939.429929166668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45939.429929166668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45939.429929166668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45939.429929166668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45939.429929166668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45939.429929166668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45939.429929166668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45939.429929166668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45939.429929166668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45939.429929166668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45939.429929166668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45939.429929166668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45939.429929166668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45939.429929166668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45939.429929166668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45939.429929166668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45939.429929166668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45939.429929166668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45939.429929166668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45939.429929166668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45939.429929166668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45939.429929166668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45939.429929166668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45939.429929166668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45939.429929166668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45939.429929166668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45939.429929166668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45939.429929166668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45939.429929166668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45939.429929166668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45939.429929166668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45939.429929166668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45939.429929166668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45939.429929166668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45939.429929166668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45939.429929166668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45939.429929166668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45939.429929166668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45939.429929166668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45939.429929166668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45939.429929166668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45939.429929166668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45939.429929166668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45939.429929166668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45939.429929166668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45939.429929166668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45939.429929166668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45939.429929166668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45939.429929166668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45939.429929166668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45939.429929166668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45939.429929166668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45939.429929166668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45939.429929166668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45939.429929166668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45939.429929166668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45939.429929166668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45939.429929166668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45939.429929166668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45939.429929166668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45939.429929166668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45939.429929166668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45939.429929166668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45939.429929166668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45939.429929166668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45939.429929166668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45939.429929166668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45939.429929166668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45939.429929166668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45939.429929166668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45939.429929166668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45939.429929166668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45939.429929166668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45939.429929166668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45939.429929166668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45939.429929166668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45939.429929166668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45939.429929166668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45939.429929166668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45939.429929166668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45939.429929166668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45939.429929166668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45939.429929166668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45939.429929166668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45939.429929166668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45939.429929166668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45939.429929166668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45939.429929166668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45939.429929166668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45939.429929166668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45939.429929166668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45939.429929166668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45939.429929166668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45939.429929166668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45939.429929166668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45939.429929166668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45939.429929166668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45939.429929166668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45939.429929166668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45939.429929166668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45939.429929166668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45939.429929166668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45939.429929166668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45939.429929166668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45939.429929166668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45939.429929166668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45939.429929166668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45939.429929166668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45939.429929166668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45939.429929166668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45939.429929166668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45939.429929166668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45939.429929166668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45939.429929166668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45939.429929166668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45939.429929166668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45939.429929166668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45939.429929166668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45939.429929166668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45939.429929166668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45939.429929166668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45939.429929166668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45939.429929166668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45939.429929166668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45939.429929166668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45939.429929166668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45939.429929166668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45939.429929166668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45939.429929166668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45939.429929166668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45939.429929166668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45939.429929166668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45939.429929166668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45939.429929166668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45939.429929166668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45939.429929166668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45939.429929166668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45939.429929166668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45939.429929166668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45939.429929166668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45939.429929166668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45939.429929166668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45939.429929166668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45939.429929166668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45939.429929166668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45939.429929166668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45939.429929166668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45939.429929166668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45939.429929166668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45939.429929166668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45939.429929166668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45939.429929166668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45939.429929166668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45939.429929166668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45939.429929166668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45939.429929166668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45939.429929166668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45939.429929166668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45939.429929166668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45939.429929166668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45939.429929166668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45939.429929166668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45939.429929166668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45939.429929166668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45939.429929166668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45939.429929166668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45939.429929166668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45939.429929166668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45939.429929166668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45939.429929166668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45939.429929166668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45939.429929166668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45939.429929166668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45939.429929166668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45939.429929166668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45939.429929166668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45939.429929166668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45939.429929166668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45939.429929166668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45939.429929166668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45939.429929166668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45939.429929166668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45939.429929166668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45939.429929166668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45939.429929166668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45939.429929166668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45939.429929166668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45939.429929166668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45939.429929166668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45939.429929166668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45939.429929166668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45939.429929166668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45939.429929166668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45939.429929166668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45939.429929166668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45939.429929166668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45939.429929166668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45939.429929166668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45939.429929166668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45939.429929166668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45939.429929166668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45939.429929166668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45939.429929166668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45939.429929166668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45939.429929166668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45939.429929166668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45939.429929166668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45939.429929166668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45939.429929166668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45939.429929166668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45939.429929166668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45939.429929166668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45939.429929166668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45939.429929166668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45939.429929166668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45939.429929166668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45939.429929166668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45939.429929166668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45939.429929166668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45939.429929166668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45939.429929166668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45939.429929166668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45939.429929166668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45939.429929166668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45939.429929166668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45939.429929166668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45939.429929166668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45939.429929166668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45939.429929166668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45939.429929166668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45939.429929166668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45939.429929166668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45939.429929166668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45939.429929166668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45939.429929166668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45939.429929166668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45939.429929166668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45939.429929166668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45939.429929166668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45939.429929166668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45939.429929166668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45939.429929166668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45939.429929166668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45939.429929166668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45939.429929166668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45939.429929166668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45939.429929166668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45939.429929166668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45939.429929166668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45939.429929166668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45939.429929166668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45939.429929166668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45939.429929166668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45939.429929166668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45939.429929166668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45939.429929166668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45939.429929166668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45939.429929166668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45939.429929166668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45939.429929166668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45939.429929166668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45939.429929166668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45939.429929166668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45939.429929166668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45939.429929166668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45939.429929166668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45939.429929166668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45939.429929166668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45939.429929166668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45939.429929166668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45939.429929166668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45939.429929166668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45939.429929166668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45939.429929166668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45939.429929166668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45939.429929166668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45939.429929166668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45939.429929166668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45939.429929166668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45939.429929166668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45939.429929166668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45939.429929166668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45939.429929166668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45939.429929166668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45939.429929166668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45939.429929166668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45939.429929166668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45939.429929166668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45939.429929166668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45939.429929166668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45939.429929166668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45939.429929166668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45939.429929166668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45939.429929166668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45939.429929166668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45939.429929166668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45939.429929166668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45939.429929166668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45939.429929166668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45939.429929166668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45939.429929166668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45939.429929166668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45939.429929166668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45939.429929166668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45939.429929166668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45939.429929166668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45939.429929166668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45939.429929166668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45939.429929166668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45939.429929166668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45939.429929166668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45939.429929166668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45939.429929166668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45939.429929166668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45939.429929166668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45939.429929166668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45939.429929166668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45939.429929166668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45939.429929166668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45939.429929166668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45939.429929166668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45939.429929166668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45939.429929166668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45939.429929166668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45939.429929166668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45939.429929166668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45939.429929166668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45939.429929166668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45939.429929166668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45939.429929166668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45939.429929166668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45939.429929166668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45939.429929166668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45939.429929166668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45939.429929166668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45939.429929166668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45939.429929166668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45939.429929166668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45939.429929166668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45939.429929166668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45939.429929166668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45939.429929166668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45939.429929166668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45939.429929166668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45939.429929166668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45939.429929166668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45939.429929166668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45939.429929166668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45939.429929166668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45939.429929166668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45939.429929166668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45939.429929166668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45939.429929166668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45939.429929166668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45939.429929166668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45939.429929166668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45939.429929166668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45939.429929166668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45939.429929166668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45939.429929166668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45939.429929166668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45939.429929166668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45939.429929166668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45939.429929166668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45939.429929166668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45939.429929166668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45939.429929166668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45939.429929166668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45939.429929166668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45939.429929166668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45939.429929166668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45939.429929166668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45939.429929166668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45939.429929166668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45939.429929166668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45939.429929166668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45939.429929166668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45939.429929166668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45939.429929166668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45939.429929166668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45939.429929166668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45939.429929166668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45939.429929166668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45939.429929166668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45939.429929166668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45939.429929166668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45939.429929166668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45939.429929166668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45939.429929166668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45939.429929166668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45939.429929166668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45939.429929166668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45939.429929166668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45939.429929166668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45939.429929166668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45939.429929166668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45939.429929166668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45939.429929166668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45939.429929166668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45939.429929166668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45939.429929166668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45939.429929166668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45939.429929166668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45939.429929166668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45939.429929166668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45939.429929166668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45939.429929166668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45939.429929166668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45939.429929166668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45939.429929166668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45939.429929166668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45939.429929166668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45939.429929166668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45939.429929166668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45939.429929166668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45939.429929166668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45939.429929166668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45939.429929166668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45939.429929166668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45939.429929166668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45939.429929166668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45939.429929166668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45939.429929166668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45939.429929166668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45939.429929166668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45939.429929166668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45939.429929166668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45939.429929166668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45939.429929166668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45939.429929166668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45939.429929166668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45939.429929166668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45939.429929166668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45939.429929166668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45939.429929166668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45939.429929166668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45939.429929166668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45939.429929166668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45939.429929166668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45939.429929166668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45939.429929166668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45939.429929166668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45939.429929166668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45939.429929166668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45939.429929166668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45939.429929166668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45939.429929166668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45939.429929166668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45939.429929166668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45939.429929166668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45939.429929166668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45939.429929166668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45939.429929166668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45939.429929166668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45939.429929166668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45939.429929166668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45939.429929166668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45939.429929166668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45939.429929166668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45939.429929166668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45939.429929166668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45939.429929166668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45939.429929166668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45939.429929166668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45939.429929166668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45939.429929166668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45939.429929166668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45939.429929166668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45939.429929166668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45939.429929166668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45939.429929166668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45939.429929166668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45939.429929166668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45939.429929166668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45939.429929166668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45939.429929166668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45939.429929166668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45939.429929166668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45939.429929166668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45939.429929166668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45939.429929166668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45939.429929166668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45939.429929166668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45939.429929166668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45939.429929166668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45939.429929166668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45939.429929166668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45939.429929166668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45939.429929166668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45939.429929166668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45939.429929166668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45939.429929166668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45939.429929166668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45939.429929166668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45939.429929166668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45939.429929166668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45939.429929166668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45939.429929166668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45939.429929166668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45939.429929166668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45939.429929166668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45939.429929166668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45939.429929166668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45939.429929166668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45939.429929166668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45939.429929166668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45939.429929166668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45939.429929166668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45939.429929166668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45939.429929166668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45939.429929166668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45939.429929166668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45939.429929166668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45939.429929166668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45939.429929166668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45939.429929166668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45939.429929166668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45939.429929166668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45939.429929166668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45939.429929166668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45939.429929166668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45939.429929166668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45939.429929166668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45939.429929166668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45939.429929166668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45939.429929166668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45939.429929166668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45939.429929166668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45939.429929166668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45939.429929166668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45939.429929166668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45939.429929166668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45939.429929166668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45939.429929166668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45939.429929166668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45939.429929166668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45939.429929166668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45939.429929166668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45939.429929166668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45939.429929166668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45939.429929166668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45939.429929166668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45939.429929166668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45939.429929166668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45939.429929166668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45939.429929166668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45939.429929166668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45939.429929166668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45939.429929166668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45939.429929166668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45939.429929166668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45939.429929166668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45939.429929166668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45939.429929166668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45939.429929166668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45939.429929166668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45939.429929166668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45939.429929166668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45939.429929166668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45939.429929166668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45939.429929166668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45939.429929166668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45939.429929166668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45939.429929166668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45939.429929166668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45939.429929166668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45939.429929166668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45939.429929166668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45939.429929166668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45939.429929166668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45939.429929166668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45939.429929166668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45939.429929166668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45939.429929166668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45939.429929166668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45939.429929166668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45939.429929166668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45939.429929166668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45939.429929166668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45939.429929166668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45939.429929166668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45939.429929166668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45939.429929166668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45939.429929166668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45939.429929166668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45939.429929166668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45939.429929166668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45939.429929166668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45939.429929166668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45939.429929166668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45939.429929166668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45939.429929166668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45939.429929166668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45939.429929166668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45939.429929166668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45939.429929166668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45939.429929166668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45939.429929166668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45939.429929166668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45939.429929166668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45939.429929166668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45939.429929166668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45939.429929166668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45939.429929166668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45939.429929166668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45939.429929166668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45939.429929166668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45939.429929166668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45939.429929166668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45939.429929166668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45939.429929166668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45939.429929166668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45939.429929166668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45939.429929166668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45939.429929166668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45939.429929166668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45939.429929166668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45939.429929166668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45939.429929166668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45939.429929166668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45939.429929166668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45939.429929166668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45939.429929166668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45939.429929166668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45939.429929166668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45939.429929166668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45939.429929166668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45939.429929166668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45939.429929166668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45939.429929166668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45939.429929166668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45939.429929166668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45939.429929166668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45939.429929166668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45939.429929166668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45939.429929166668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45939.429929166668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45939.429929166668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45939.429929166668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45939.429929166668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45939.429929166668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45939.429929166668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45939.429929166668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45939.429929166668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45939.429929166668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45939.429929166668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45939.429929166668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45939.429929166668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45939.429929166668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45939.429929166668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45939.429929166668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45939.429929166668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45939.429929166668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45939.429929166668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45939.429929166668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45939.429929166668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45939.429929166668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45939.429929166668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45939.429929166668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45939.429929166668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45939.429929166668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45939.429929166668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45939.429929166668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45939.429929166668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45939.429929166668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45939.429929166668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45939.429929166668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45939.429929166668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45939.429929166668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45939.429929166668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45939.429929166668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45939.429929166668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45939.429929166668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45939.429929166668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45939.429929166668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45939.429929166668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45939.429929166668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45939.429929166668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45939.429929166668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45939.429929166668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45939.429929166668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45939.429929166668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45939.429929166668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45939.429929166668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45939.429929166668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45939.429929166668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45939.429929166668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45939.429929166668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45939.429929166668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45939.429929166668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45939.429929166668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45939.429929166668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45939.429929166668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45939.429929166668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45939.429929166668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45939.429929166668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45939.429929166668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45939.429929166668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45939.429929166668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45939.429929166668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45939.429929166668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45939.429929166668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45939.429929166668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45939.429929166668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45939.429929166668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45939.429929166668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45939.429929166668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45939.429929166668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45939.429929166668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45939.429929166668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45939.429929166668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45939.429929166668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45939.429929166668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45939.429929166668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45939.429929166668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45939.429929166668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45939.429929166668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45939.429929166668</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45939.429929166668</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7"/>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39066</v>
      </c>
      <c r="B2" s="102" t="str">
        <f>IFERROR(VLOOKUP(D2,DB!A:K,11,0),"")</f>
        <v>R4</v>
      </c>
      <c r="C2" s="103">
        <v>1</v>
      </c>
      <c r="D2" s="99" t="s">
        <v>35082</v>
      </c>
      <c r="E2" s="104" t="s">
        <v>38964</v>
      </c>
      <c r="F2" s="105">
        <v>45703.480717592596</v>
      </c>
      <c r="G2" s="106">
        <f ca="1">IFERROR(NOW()-F2,"")</f>
        <v>235.94921157407225</v>
      </c>
      <c r="H2" s="105">
        <v>45703.474768518521</v>
      </c>
      <c r="I2" s="102" t="str">
        <f>IFERROR(VLOOKUP(D2,DB!A:F,6,0),"")</f>
        <v>SCECO</v>
      </c>
      <c r="J2" s="102" t="str">
        <f>IFERROR(VLOOKUP(D2,DB!A:G,7,0),"")</f>
        <v>Dead</v>
      </c>
      <c r="K2" s="107" t="s">
        <v>39067</v>
      </c>
      <c r="L2" s="99" t="str">
        <f>IFERROR(VLOOKUP(D2,DB!A:I,9,0),"")</f>
        <v>Latis</v>
      </c>
    </row>
    <row r="3" spans="1:16" ht="15" customHeight="1">
      <c r="A3" s="127" t="s">
        <v>39068</v>
      </c>
      <c r="B3" s="127" t="str">
        <f>IFERROR(VLOOKUP(D3,DB!A:K,11,0),"")</f>
        <v>R4</v>
      </c>
      <c r="C3" s="128">
        <v>1</v>
      </c>
      <c r="D3" s="129" t="s">
        <v>34221</v>
      </c>
      <c r="E3" s="130" t="s">
        <v>39051</v>
      </c>
      <c r="F3" s="131">
        <v>45939.343634259261</v>
      </c>
      <c r="G3" s="132">
        <f ca="1">IFERROR(NOW()-F3,"")</f>
        <v>8.6294907407136634E-2</v>
      </c>
      <c r="H3" s="131">
        <v>45939.337743055556</v>
      </c>
      <c r="I3" s="127" t="str">
        <f>IFERROR(VLOOKUP(D3,DB!A:F,6,0),"")</f>
        <v>SCECO</v>
      </c>
      <c r="J3" s="127" t="str">
        <f>IFERROR(VLOOKUP(D3,DB!A:G,7,0),"")</f>
        <v>In progress</v>
      </c>
      <c r="K3" s="134" t="s">
        <v>39069</v>
      </c>
      <c r="L3" s="129" t="str">
        <f>IFERROR(VLOOKUP(D3,DB!A:I,9,0),"")</f>
        <v>Latis</v>
      </c>
    </row>
    <row r="4" spans="1:16" ht="15" customHeight="1">
      <c r="A4" s="127" t="s">
        <v>39070</v>
      </c>
      <c r="B4" s="127" t="str">
        <f>IFERROR(VLOOKUP(D4,DB!A:K,11,0),"")</f>
        <v>R4</v>
      </c>
      <c r="C4" s="128">
        <v>3</v>
      </c>
      <c r="D4" s="129" t="s">
        <v>36308</v>
      </c>
      <c r="E4" s="130" t="s">
        <v>39051</v>
      </c>
      <c r="F4" s="131">
        <v>45939.391030092593</v>
      </c>
      <c r="G4" s="132">
        <f ca="1">IFERROR(NOW()-F4,"")</f>
        <v>3.8899074075743556E-2</v>
      </c>
      <c r="H4" s="131">
        <v>45939.383981481478</v>
      </c>
      <c r="I4" s="127" t="str">
        <f>IFERROR(VLOOKUP(D4,DB!A:F,6,0),"")</f>
        <v>Generator-SG</v>
      </c>
      <c r="J4" s="127" t="str">
        <f>IFERROR(VLOOKUP(D4,DB!A:G,7,0),"")</f>
        <v>Dead</v>
      </c>
      <c r="K4" s="134" t="s">
        <v>39071</v>
      </c>
      <c r="L4" s="129" t="str">
        <f>IFERROR(VLOOKUP(D4,DB!A:I,9,0),"")</f>
        <v>Latis</v>
      </c>
    </row>
    <row r="5" spans="1:16" ht="15" customHeight="1">
      <c r="A5" s="127"/>
      <c r="B5" s="127" t="str">
        <f>IFERROR(VLOOKUP(D5,DB!A:K,11,0),"")</f>
        <v/>
      </c>
      <c r="C5" s="128"/>
      <c r="D5" s="129"/>
      <c r="E5" s="130"/>
      <c r="F5" s="131"/>
      <c r="G5" s="133">
        <f ca="1">IFERROR(NOW()-F5,"")</f>
        <v>45939.429929166668</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3">
        <f ca="1">IFERROR(NOW()-F6,"")</f>
        <v>45939.429929166668</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3">
        <f ca="1">IFERROR(NOW()-F7,"")</f>
        <v>45939.429929166668</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45939.429929166668</v>
      </c>
      <c r="H8" s="131"/>
      <c r="I8" s="127" t="str">
        <f>IFERROR(VLOOKUP(D8,DB!A:F,6,0),"")</f>
        <v/>
      </c>
      <c r="J8" s="127" t="str">
        <f>IFERROR(VLOOKUP(D8,DB!A:G,7,0),"")</f>
        <v/>
      </c>
      <c r="K8" s="134"/>
      <c r="L8" s="129" t="str">
        <f>IFERROR(VLOOKUP(D8,DB!A:I,9,0),"")</f>
        <v/>
      </c>
    </row>
    <row r="9" spans="1:16" ht="15" customHeight="1">
      <c r="A9" s="127"/>
      <c r="B9" s="127" t="str">
        <f>IFERROR(VLOOKUP(D9,DB!A:K,11,0),"")</f>
        <v/>
      </c>
      <c r="C9" s="128"/>
      <c r="D9" s="99"/>
      <c r="E9" s="130"/>
      <c r="F9" s="131"/>
      <c r="G9" s="133">
        <f ca="1">IFERROR(NOW()-F9,"")</f>
        <v>45939.429929166668</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99"/>
      <c r="E10" s="130"/>
      <c r="F10" s="131"/>
      <c r="G10" s="133">
        <f ca="1">IFERROR(NOW()-F10,"")</f>
        <v>45939.429929166668</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45939.429929166668</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45939.429929166668</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69"/>
      <c r="E13" s="130"/>
      <c r="F13" s="131"/>
      <c r="G13" s="133">
        <f ca="1">IFERROR(NOW()-F13,"")</f>
        <v>45939.429929166668</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45939.429929166668</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45939.429929166668</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45939.429929166668</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45939.429929166668</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45939.429929166668</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45939.429929166668</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45939.429929166668</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45939.429929166668</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45939.429929166668</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45939.429929166668</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45939.429929166668</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45939.429929166668</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45939.429929166668</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45939.429929166668</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45939.429929166668</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45939.429929166668</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45939.429929166668</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45939.429929166668</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45939.429929166668</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45939.429929166668</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45939.429929166668</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45939.429929166668</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45939.429929166668</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45939.429929166668</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45939.429929166668</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45939.429929166668</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45939.429929166668</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45939.429929166668</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45939.429929166668</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45939.429929166668</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45939.429929166668</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45939.429929166668</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45939.429929166668</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45939.429929166668</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45939.429929166668</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45939.429929166668</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45939.429929166668</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45939.429929166668</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45939.429929166668</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45939.429929166668</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45939.429929166668</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45939.429929166668</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45939.429929166668</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45939.429929166668</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45939.429929166668</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45939.429929166668</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45939.429929166668</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45939.429929166668</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45939.429929166668</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45939.429929166668</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45939.429929166668</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45939.429929166668</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45939.429929166668</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45939.429929166668</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45939.429929166668</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45939.429929166668</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45939.429929166668</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45939.429929166668</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45939.429929166668</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45939.429929166668</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45939.429929166668</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45939.429929166668</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45939.429929166668</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45939.429929166668</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45939.429929166668</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45939.429929166668</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45939.429929166668</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45939.429929166668</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45939.429929166668</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45939.429929166668</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45939.429929166668</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45939.429929166668</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45939.429929166668</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45939.429929166668</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45939.429929166668</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45939.429929166668</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45939.429929166668</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45939.429929166668</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45939.429929166668</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45939.429929166668</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45939.429929166668</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45939.429929166668</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45939.429929166668</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45939.429929166668</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45939.429929166668</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45939.429929166668</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45939.429929166668</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45939.429929166668</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45939.429929166668</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45939.429929166668</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45939.429929166668</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45939.429929166668</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45939.429929166668</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45939.429929166668</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45939.429929166668</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45939.429929166668</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45939.429929166668</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45939.429929166668</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45939.429929166668</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45939.429929166668</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45939.429929166668</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45939.429929166668</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45939.429929166668</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45939.429929166668</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45939.429929166668</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45939.429929166668</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45939.429929166668</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45939.429929166668</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45939.429929166668</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45939.429929166668</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45939.429929166668</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45939.429929166668</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45939.429929166668</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45939.429929166668</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45939.429929166668</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45939.429929166668</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45939.429929166668</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45939.429929166668</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45939.429929166668</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45939.429929166668</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45939.429929166668</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45939.429929166668</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45939.429929166668</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45939.429929166668</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45939.429929166668</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45939.429929166668</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45939.429929166668</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45939.429929166668</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45939.429929166668</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45939.429929166668</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45939.429929166668</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45939.429929166668</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45939.429929166668</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45939.429929166668</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45939.429929166668</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45939.429929166668</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45939.429929166668</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45939.429929166668</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45939.429929166668</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45939.429929166668</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45939.429929166668</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45939.429929166668</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45939.429929166668</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45939.429929166668</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45939.429929166668</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45939.429929166668</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45939.429929166668</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45939.429929166668</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45939.429929166668</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45939.429929166668</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45939.429929166668</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45939.429929166668</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45939.429929166668</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45939.429929166668</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45939.429929166668</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45939.429929166668</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45939.429929166668</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45939.429929166668</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45939.429929166668</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45939.429929166668</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45939.429929166668</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45939.429929166668</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45939.429929166668</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45939.429929166668</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45939.429929166668</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45939.429929166668</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45939.429929166668</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45939.429929166668</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45939.429929166668</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45939.429929166668</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45939.429929166668</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45939.429929166668</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45939.429929166668</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45939.429929166668</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45939.429929166668</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45939.429929166668</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45939.429929166668</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45939.429929166668</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45939.429929166668</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45939.429929166668</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45939.429929166668</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45939.429929166668</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45939.429929166668</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45939.429929166668</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45939.429929166668</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45939.429929166668</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45939.429929166668</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45939.429929166668</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45939.429929166668</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45939.429929166668</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45939.429929166668</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45939.429929166668</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45939.429929166668</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45939.429929166668</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45939.429929166668</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45939.429929166668</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45939.429929166668</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45939.429929166668</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45939.429929166668</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45939.429929166668</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45939.429929166668</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45939.429929166668</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45939.429929166668</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45939.429929166668</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45939.429929166668</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45939.429929166668</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45939.429929166668</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45939.429929166668</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45939.429929166668</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45939.429929166668</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45939.429929166668</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45939.429929166668</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45939.429929166668</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45939.429929166668</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45939.429929166668</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45939.429929166668</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45939.429929166668</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45939.429929166668</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45939.429929166668</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45939.429929166668</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45939.429929166668</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45939.429929166668</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45939.429929166668</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45939.429929166668</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45939.429929166668</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45939.429929166668</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45939.429929166668</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45939.429929166668</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45939.429929166668</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45939.429929166668</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45939.429929166668</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45939.429929166668</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45939.429929166668</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45939.429929166668</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45939.429929166668</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45939.429929166668</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45939.429929166668</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45939.429929166668</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45939.429929166668</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45939.429929166668</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45939.429929166668</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45939.429929166668</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45939.429929166668</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45939.429929166668</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45939.429929166668</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45939.429929166668</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45939.429929166668</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45939.429929166668</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45939.429929166668</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45939.429929166668</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45939.429929166668</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45939.429929166668</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45939.429929166668</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45939.429929166668</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45939.429929166668</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45939.429929166668</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45939.429929166668</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45939.429929166668</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45939.429929166668</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45939.429929166668</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45939.429929166668</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45939.429929166668</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45939.429929166668</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45939.429929166668</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45939.429929166668</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45939.429929166668</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45939.429929166668</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45939.429929166668</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45939.429929166668</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45939.429929166668</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45939.429929166668</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45939.429929166668</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45939.429929166668</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45939.429929166668</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45939.429929166668</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45939.429929166668</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45939.429929166668</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45939.429929166668</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45939.429929166668</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45939.429929166668</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45939.429929166668</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45939.429929166668</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45939.429929166668</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45939.429929166668</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45939.429929166668</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45939.429929166668</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45939.429929166668</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45939.429929166668</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45939.429929166668</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45939.429929166668</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45939.429929166668</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45939.429929166668</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45939.429929166668</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45939.429929166668</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45939.429929166668</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45939.429929166668</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45939.429929166668</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45939.429929166668</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45939.429929166668</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45939.429929166668</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45939.429929166668</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45939.429929166668</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45939.429929166668</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45939.429929166668</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45939.429929166668</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45939.429929166668</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45939.429929166668</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45939.429929166668</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45939.429929166668</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45939.429929166668</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45939.429929166668</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45939.429929166668</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45939.429929166668</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45939.429929166668</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45939.429929166668</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45939.429929166668</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45939.429929166668</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45939.429929166668</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45939.429929166668</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45939.429929166668</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45939.429929166668</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45939.429929166668</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45939.429929166668</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45939.429929166668</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45939.429929166668</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45939.429929166668</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45939.429929166668</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45939.429929166668</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45939.429929166668</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45939.429929166668</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45939.429929166668</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45939.429929166668</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45939.429929166668</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45939.429929166668</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45939.429929166668</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45939.429929166668</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45939.429929166668</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45939.429929166668</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45939.429929166668</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45939.429929166668</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45939.429929166668</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45939.429929166668</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45939.429929166668</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45939.429929166668</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45939.429929166668</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45939.429929166668</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45939.429929166668</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45939.429929166668</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45939.429929166668</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45939.429929166668</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45939.429929166668</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45939.429929166668</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45939.429929166668</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45939.429929166668</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45939.429929166668</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45939.429929166668</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45939.429929166668</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45939.429929166668</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45939.429929166668</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45939.429929166668</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45939.429929166668</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45939.429929166668</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45939.429929166668</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45939.429929166668</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45939.429929166668</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45939.429929166668</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45939.429929166668</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45939.429929166668</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45939.429929166668</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45939.429929166668</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45939.429929166668</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45939.429929166668</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45939.429929166668</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45939.429929166668</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45939.429929166668</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45939.429929166668</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45939.429929166668</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45939.429929166668</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45939.429929166668</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45939.429929166668</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45939.429929166668</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45939.429929166668</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45939.429929166668</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45939.429929166668</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45939.429929166668</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45939.429929166668</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45939.429929166668</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45939.429929166668</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45939.429929166668</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45939.429929166668</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45939.429929166668</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45939.429929166668</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45939.429929166668</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45939.429929166668</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45939.429929166668</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45939.429929166668</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45939.429929166668</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45939.429929166668</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45939.429929166668</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45939.429929166668</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45939.429929166668</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45939.429929166668</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45939.429929166668</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45939.429929166668</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45939.429929166668</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45939.429929166668</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45939.429929166668</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45939.429929166668</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45939.429929166668</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45939.429929166668</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45939.429929166668</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45939.429929166668</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45939.429929166668</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45939.429929166668</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45939.429929166668</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45939.429929166668</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45939.429929166668</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45939.429929166668</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45939.429929166668</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45939.429929166668</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45939.429929166668</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45939.429929166668</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45939.429929166668</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45939.429929166668</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45939.429929166668</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45939.429929166668</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45939.429929166668</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45939.429929166668</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45939.429929166668</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45939.429929166668</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45939.429929166668</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45939.429929166668</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45939.429929166668</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45939.429929166668</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45939.429929166668</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45939.429929166668</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45939.429929166668</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45939.429929166668</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45939.429929166668</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45939.429929166668</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45939.429929166668</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45939.429929166668</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45939.429929166668</v>
      </c>
      <c r="H456" s="131"/>
      <c r="I456" s="127" t="str">
        <f>IFERROR(VLOOKUP(D456,DB!A:F,6,0),"")</f>
        <v/>
      </c>
      <c r="J456" s="127" t="str">
        <f>IFERROR(VLOOKUP(D456,DB!A:G,7,0),"")</f>
        <v/>
      </c>
      <c r="K456" s="134"/>
      <c r="L456" s="129" t="str">
        <f>IFERROR(VLOOKUP(D456,DB!A:I,9,0),"")</f>
        <v/>
      </c>
    </row>
    <row r="457" spans="1:12" ht="15" customHeight="1">
      <c r="A457" s="135"/>
      <c r="B457" s="135" t="str">
        <f>IFERROR(VLOOKUP(D457,DB!A:K,11,0),"")</f>
        <v/>
      </c>
      <c r="C457" s="136"/>
      <c r="D457" s="137"/>
      <c r="E457" s="138"/>
      <c r="F457" s="139"/>
      <c r="G457" s="140">
        <f ca="1">IFERROR(NOW()-F457,"")</f>
        <v>45939.429929166668</v>
      </c>
      <c r="H457" s="139"/>
      <c r="I457" s="135" t="str">
        <f>IFERROR(VLOOKUP(D457,DB!A:F,6,0),"")</f>
        <v/>
      </c>
      <c r="J457" s="135" t="str">
        <f>IFERROR(VLOOKUP(D457,DB!A:G,7,0),"")</f>
        <v/>
      </c>
      <c r="K457" s="141"/>
      <c r="L457" s="137" t="str">
        <f>IFERROR(VLOOKUP(D457,DB!A:I,9,0),"")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39072</v>
      </c>
      <c r="B2" s="37" t="str">
        <f>IFERROR(VLOOKUP(D2,DB!A:K,11,0),"")</f>
        <v>R5</v>
      </c>
      <c r="C2" s="37">
        <v>3</v>
      </c>
      <c r="D2" s="126" t="s">
        <v>36000</v>
      </c>
      <c r="E2" s="37" t="s">
        <v>38964</v>
      </c>
      <c r="F2" s="38">
        <v>45891.832060185188</v>
      </c>
      <c r="G2" s="168">
        <f ca="1">IFERROR(NOW()-F2,"")</f>
        <v>47.597868981480133</v>
      </c>
      <c r="H2" s="38">
        <v>45891.790393518517</v>
      </c>
      <c r="I2" s="37" t="str">
        <f>IFERROR(VLOOKUP(D2,DB!A:F,6,0),"")</f>
        <v>Generator-SG</v>
      </c>
      <c r="J2" s="37" t="str">
        <f>IFERROR(VLOOKUP(D2,DB!A:G,7,0),"")</f>
        <v>Vandalized</v>
      </c>
      <c r="K2" s="37" t="s">
        <v>39073</v>
      </c>
      <c r="L2" s="37" t="str">
        <f>IFERROR(VLOOKUP(D2,DB!A:I,9,0),"")</f>
        <v>Latis</v>
      </c>
      <c r="M2" s="125"/>
    </row>
    <row r="3" spans="1:13" ht="30.75">
      <c r="A3" s="37" t="s">
        <v>39074</v>
      </c>
      <c r="B3" s="37" t="str">
        <f>IFERROR(VLOOKUP(D3,DB!A:K,11,0),"")</f>
        <v>R5</v>
      </c>
      <c r="C3" s="37">
        <v>1</v>
      </c>
      <c r="D3" s="37" t="s">
        <v>31295</v>
      </c>
      <c r="E3" s="37" t="s">
        <v>39051</v>
      </c>
      <c r="F3" s="38">
        <v>45926.188877314817</v>
      </c>
      <c r="G3" s="168">
        <f t="shared" ref="G3" ca="1" si="0">IFERROR(NOW()-F3,"")</f>
        <v>13.241051851851807</v>
      </c>
      <c r="H3" s="38">
        <v>45926.158159722225</v>
      </c>
      <c r="I3" s="37" t="str">
        <f>IFERROR(VLOOKUP(D3,DB!A:F,6,0),"")</f>
        <v>SCECO</v>
      </c>
      <c r="J3" s="37" t="str">
        <f>IFERROR(VLOOKUP(D3,DB!A:G,7,0),"")</f>
        <v>Good</v>
      </c>
      <c r="K3" s="37" t="s">
        <v>39075</v>
      </c>
      <c r="L3" s="37" t="str">
        <f>IFERROR(VLOOKUP(D3,DB!A:I,9,0),"")</f>
        <v>Latis</v>
      </c>
      <c r="M3" s="125"/>
    </row>
    <row r="4" spans="1:13" ht="15">
      <c r="A4" s="37"/>
      <c r="B4" s="37" t="str">
        <f>IFERROR(VLOOKUP(D4,DB!A:K,11,0),"")</f>
        <v/>
      </c>
      <c r="C4" s="37"/>
      <c r="D4" s="37"/>
      <c r="E4" s="37"/>
      <c r="F4" s="38"/>
      <c r="G4" s="39">
        <f t="shared" ref="G4:G23" ca="1" si="1">IFERROR(NOW()-F4,"")</f>
        <v>45939.429929166668</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45939.429929166668</v>
      </c>
      <c r="H5" s="38"/>
      <c r="I5" s="37" t="str">
        <f>IFERROR(VLOOKUP(D5,DB!A:F,6,0),"")</f>
        <v/>
      </c>
      <c r="J5" s="37" t="str">
        <f>IFERROR(VLOOKUP(D5,DB!A:G,7,0),"")</f>
        <v/>
      </c>
      <c r="K5" s="37"/>
      <c r="L5" s="37" t="str">
        <f>IFERROR(VLOOKUP(D5,DB!A:I,9,0),"")</f>
        <v/>
      </c>
    </row>
    <row r="6" spans="1:13" ht="15">
      <c r="A6" s="37"/>
      <c r="B6" s="37" t="str">
        <f>IFERROR(VLOOKUP(D6,DB!A:K,11,0),"")</f>
        <v/>
      </c>
      <c r="C6" s="37"/>
      <c r="D6" s="126"/>
      <c r="E6" s="37"/>
      <c r="F6" s="38"/>
      <c r="G6" s="39">
        <f t="shared" ca="1" si="1"/>
        <v>45939.429929166668</v>
      </c>
      <c r="H6" s="38"/>
      <c r="I6" s="37" t="str">
        <f>IFERROR(VLOOKUP(D6,DB!A:F,6,0),"")</f>
        <v/>
      </c>
      <c r="J6" s="37" t="str">
        <f>IFERROR(VLOOKUP(D6,DB!A:G,7,0),"")</f>
        <v/>
      </c>
      <c r="K6" s="37"/>
      <c r="L6" s="37" t="str">
        <f>IFERROR(VLOOKUP(D6,DB!A:I,9,0),"")</f>
        <v/>
      </c>
    </row>
    <row r="7" spans="1:13" ht="15">
      <c r="A7" s="37"/>
      <c r="B7" s="37" t="str">
        <f>IFERROR(VLOOKUP(D7,DB!A:K,11,0),"")</f>
        <v/>
      </c>
      <c r="C7" s="37"/>
      <c r="D7" s="126"/>
      <c r="E7" s="37"/>
      <c r="F7" s="38"/>
      <c r="G7" s="39">
        <f t="shared" ca="1" si="1"/>
        <v>45939.429929166668</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45939.429929166668</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45939.429929166668</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45939.429929166668</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45939.429929166668</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45939.429929166668</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45939.429929166668</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45939.429929166668</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45939.429929166668</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45939.429929166668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45939.429929166668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45939.429929166668</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45939.429929166668</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45939.429929166668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45939.429929166668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45939.429929166668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45939.429929166668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ref="G24:G55" ca="1" si="2">IFERROR(NOW()-F24,"")</f>
        <v>45939.429929166668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45939.429929166668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45939.429929166668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45939.429929166668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45939.429929166668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45939.429929166668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45939.429929166668</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45939.429929166668</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45939.429929166668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45939.429929166668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45939.429929166668</v>
      </c>
      <c r="H34" s="38"/>
      <c r="I34" s="37" t="str">
        <f>IFERROR(VLOOKUP(D34,DB!A:F,6,0),"")</f>
        <v/>
      </c>
      <c r="J34" s="37" t="str">
        <f>IFERROR(VLOOKUP(D34,DB!A:G,7,0),"")</f>
        <v/>
      </c>
      <c r="K34" s="37"/>
      <c r="L34" s="37" t="str">
        <f>IFERROR(VLOOKUP(D34,DB!A:I,9,0),"")</f>
        <v/>
      </c>
    </row>
    <row r="35" spans="1:12" ht="15">
      <c r="A35" s="84"/>
      <c r="B35" s="84" t="str">
        <f>IFERROR(VLOOKUP(D35,DB!A:K,11,0),"")</f>
        <v/>
      </c>
      <c r="C35" s="84"/>
      <c r="D35" s="84"/>
      <c r="E35" s="84"/>
      <c r="F35" s="123"/>
      <c r="G35" s="124">
        <f t="shared" ca="1" si="2"/>
        <v>45939.429929166668</v>
      </c>
      <c r="H35" s="123"/>
      <c r="I35" s="84" t="str">
        <f>IFERROR(VLOOKUP(D35,DB!A:F,6,0),"")</f>
        <v/>
      </c>
      <c r="J35" s="84" t="str">
        <f>IFERROR(VLOOKUP(D35,DB!A:G,7,0),"")</f>
        <v/>
      </c>
      <c r="K35" s="84"/>
      <c r="L35" s="84" t="str">
        <f>IFERROR(VLOOKUP(D35,DB!A:I,9,0),"")</f>
        <v/>
      </c>
    </row>
    <row r="36" spans="1:12" ht="15">
      <c r="A36" s="37"/>
      <c r="B36" s="37" t="str">
        <f>IFERROR(VLOOKUP(D36,DB!A:K,11,0),"")</f>
        <v/>
      </c>
      <c r="C36" s="37"/>
      <c r="D36" s="37"/>
      <c r="E36" s="37"/>
      <c r="F36" s="38"/>
      <c r="G36" s="39">
        <f t="shared" ca="1" si="2"/>
        <v>45939.429929166668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45939.429929166668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45939.429929166668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45939.429929166668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45939.429929166668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45939.429929166668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45939.429929166668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45939.429929166668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45939.429929166668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45939.429929166668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45939.429929166668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45939.429929166668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45939.429929166668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45939.429929166668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45939.429929166668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45939.429929166668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45939.429929166668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45939.429929166668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45939.429929166668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45939.429929166668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ref="G56:G87" ca="1" si="3">IFERROR(NOW()-F56,"")</f>
        <v>45939.429929166668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45939.429929166668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45939.429929166668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45939.429929166668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45939.429929166668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45939.429929166668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45939.429929166668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45939.429929166668</v>
      </c>
      <c r="H63" s="38"/>
      <c r="I63" s="37" t="str">
        <f>IFERROR(VLOOKUP(D63,DB!A:F,6,0),"")</f>
        <v/>
      </c>
      <c r="J63" s="37" t="str">
        <f>IFERROR(VLOOKUP(D63,DB!A:G,7,0),"")</f>
        <v/>
      </c>
      <c r="K63" s="37"/>
      <c r="L63" s="37" t="str">
        <f>IFERROR(VLOOKUP(D63,DB!A:I,9,0),"")</f>
        <v/>
      </c>
    </row>
    <row r="64" spans="1:12" ht="15">
      <c r="A64" s="84"/>
      <c r="B64" s="84" t="str">
        <f>IFERROR(VLOOKUP(D64,DB!A:K,11,0),"")</f>
        <v/>
      </c>
      <c r="C64" s="84"/>
      <c r="D64" s="84"/>
      <c r="E64" s="84"/>
      <c r="F64" s="123"/>
      <c r="G64" s="124">
        <f t="shared" ca="1" si="3"/>
        <v>45939.429929166668</v>
      </c>
      <c r="H64" s="123"/>
      <c r="I64" s="84" t="str">
        <f>IFERROR(VLOOKUP(D64,DB!A:F,6,0),"")</f>
        <v/>
      </c>
      <c r="J64" s="84" t="str">
        <f>IFERROR(VLOOKUP(D64,DB!A:G,7,0),"")</f>
        <v/>
      </c>
      <c r="K64" s="84"/>
      <c r="L64" s="84" t="str">
        <f>IFERROR(VLOOKUP(D64,DB!A:I,9,0),"")</f>
        <v/>
      </c>
    </row>
    <row r="65" spans="1:12" ht="15">
      <c r="A65" s="37"/>
      <c r="B65" s="37" t="str">
        <f>IFERROR(VLOOKUP(D65,DB!A:K,11,0),"")</f>
        <v/>
      </c>
      <c r="C65" s="37"/>
      <c r="D65" s="37"/>
      <c r="E65" s="37"/>
      <c r="F65" s="38"/>
      <c r="G65" s="39">
        <f t="shared" ca="1" si="3"/>
        <v>45939.429929166668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45939.429929166668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45939.429929166668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45939.429929166668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45939.429929166668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45939.429929166668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45939.429929166668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45939.429929166668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45939.429929166668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45939.429929166668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45939.429929166668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45939.429929166668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45939.429929166668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45939.429929166668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45939.429929166668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45939.429929166668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45939.429929166668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45939.429929166668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45939.429929166668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45939.429929166668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45939.429929166668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45939.429929166668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45939.429929166668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ref="G88:G119" ca="1" si="4">IFERROR(NOW()-F88,"")</f>
        <v>45939.429929166668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45939.429929166668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45939.429929166668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45939.429929166668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45939.429929166668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45939.429929166668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45939.429929166668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45939.429929166668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45939.429929166668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45939.429929166668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45939.429929166668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45939.429929166668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45939.429929166668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45939.429929166668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45939.429929166668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45939.429929166668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45939.429929166668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45939.429929166668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45939.429929166668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45939.429929166668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45939.429929166668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45939.429929166668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45939.429929166668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45939.429929166668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45939.429929166668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45939.429929166668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45939.429929166668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45939.429929166668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4"/>
        <v>45939.429929166668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4"/>
        <v>45939.429929166668</v>
      </c>
      <c r="H117" s="38"/>
      <c r="I117" s="37" t="str">
        <f>IFERROR(VLOOKUP(D117,DB!A:F,6,0),"")</f>
        <v/>
      </c>
      <c r="J117" s="37" t="str">
        <f>IFERROR(VLOOKUP(D117,DB!A:G,7,0),"")</f>
        <v/>
      </c>
      <c r="K117" s="37"/>
      <c r="L117" s="37" t="str">
        <f>IFERROR(VLOOKUP(D117,DB!A:I,9,0),"")</f>
        <v/>
      </c>
    </row>
    <row r="118" spans="1:12" ht="15">
      <c r="A118" s="84"/>
      <c r="B118" s="84" t="str">
        <f>IFERROR(VLOOKUP(D118,DB!A:K,11,0),"")</f>
        <v/>
      </c>
      <c r="C118" s="84"/>
      <c r="D118" s="84"/>
      <c r="E118" s="84"/>
      <c r="F118" s="123"/>
      <c r="G118" s="124">
        <f t="shared" ca="1" si="4"/>
        <v>45939.429929166668</v>
      </c>
      <c r="H118" s="123"/>
      <c r="I118" s="84" t="str">
        <f>IFERROR(VLOOKUP(D118,DB!A:F,6,0),"")</f>
        <v/>
      </c>
      <c r="J118" s="84" t="str">
        <f>IFERROR(VLOOKUP(D118,DB!A:G,7,0),"")</f>
        <v/>
      </c>
      <c r="K118" s="84"/>
      <c r="L118" s="84" t="str">
        <f>IFERROR(VLOOKUP(D118,DB!A:I,9,0),"")</f>
        <v/>
      </c>
    </row>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80" ht="15"/>
    <row r="781" ht="15"/>
    <row r="788" ht="15"/>
    <row r="791" ht="15"/>
    <row r="793" ht="15"/>
    <row r="796" ht="15"/>
    <row r="804" ht="15"/>
    <row r="805" ht="15"/>
    <row r="807" ht="15"/>
    <row r="808" ht="15"/>
    <row r="812" ht="15"/>
    <row r="813" ht="15"/>
    <row r="815" ht="15"/>
    <row r="816" ht="15"/>
    <row r="817" ht="15"/>
    <row r="818" ht="15"/>
    <row r="819" ht="15"/>
    <row r="820" ht="15"/>
    <row r="821" ht="15"/>
    <row r="822"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5" ht="15"/>
    <row r="876" ht="15"/>
    <row r="879" ht="15"/>
    <row r="917" ht="15"/>
    <row r="918" ht="15"/>
    <row r="920" ht="15"/>
    <row r="921" ht="15"/>
    <row r="922" ht="15"/>
    <row r="924" ht="15"/>
    <row r="925" ht="15"/>
    <row r="929" ht="15"/>
    <row r="930" ht="15"/>
    <row r="932" ht="15"/>
    <row r="933" ht="15"/>
    <row r="935" ht="15"/>
    <row r="936" ht="15"/>
    <row r="937" ht="15"/>
    <row r="938" ht="15"/>
    <row r="939" ht="15"/>
    <row r="940" ht="15"/>
    <row r="941" ht="15"/>
    <row r="942" ht="15"/>
    <row r="943" ht="15"/>
    <row r="945" ht="15"/>
    <row r="946" ht="15"/>
    <row r="948" ht="15"/>
    <row r="949"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8" ht="15"/>
    <row r="989" ht="15"/>
    <row r="991" ht="15"/>
    <row r="992" ht="15"/>
    <row r="993" ht="15"/>
    <row r="994" ht="15"/>
    <row r="995" ht="15"/>
    <row r="996" ht="15"/>
    <row r="997" ht="15"/>
    <row r="998" ht="15"/>
    <row r="1000" ht="15"/>
    <row r="1001" ht="15"/>
    <row r="1003" ht="15"/>
    <row r="1004" ht="15"/>
    <row r="1007" ht="15"/>
    <row r="1008" ht="15"/>
    <row r="1011" ht="15"/>
    <row r="1014" ht="15"/>
    <row r="1015" ht="15"/>
    <row r="1017" ht="15"/>
    <row r="1018" ht="15"/>
    <row r="1020" ht="15"/>
    <row r="1021" ht="15"/>
    <row r="1023" ht="15"/>
    <row r="1024" ht="15"/>
    <row r="1026" ht="15"/>
    <row r="1027" ht="15"/>
    <row r="1028" ht="15"/>
    <row r="1029" ht="15"/>
    <row r="1030" ht="15"/>
    <row r="1031" ht="15"/>
    <row r="1032" ht="15"/>
    <row r="1033" ht="15"/>
    <row r="1034" ht="15"/>
    <row r="1035" ht="15"/>
    <row r="1036" ht="15"/>
    <row r="1037" ht="15"/>
    <row r="1038" ht="15"/>
    <row r="1039" ht="15"/>
    <row r="1040" ht="15"/>
    <row r="1041" ht="15"/>
    <row r="1042" ht="15"/>
    <row r="1045" ht="15"/>
    <row r="1216" ht="15"/>
    <row r="1217" ht="15"/>
    <row r="1219" ht="15"/>
    <row r="1220" ht="15"/>
    <row r="1227" ht="15"/>
    <row r="1228" ht="15"/>
    <row r="1229" ht="15"/>
    <row r="1230" ht="15"/>
    <row r="1231" ht="15"/>
    <row r="1232" ht="15"/>
    <row r="1235" ht="15"/>
    <row r="1236" ht="15"/>
    <row r="1237" ht="15"/>
    <row r="1238" ht="15"/>
    <row r="1239" ht="15"/>
    <row r="1240" ht="15"/>
    <row r="1241"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2" ht="15"/>
    <row r="1264" ht="15"/>
    <row r="1265" ht="15"/>
    <row r="1266" ht="15"/>
    <row r="1267" ht="15"/>
    <row r="1268" ht="15"/>
    <row r="1269" ht="15"/>
    <row r="1270" ht="15"/>
    <row r="1271" ht="15"/>
    <row r="1272" ht="15"/>
    <row r="1273" ht="15"/>
    <row r="1274" ht="15"/>
    <row r="1275" ht="15"/>
    <row r="1276" ht="15"/>
    <row r="1277" ht="15"/>
    <row r="1278" ht="15"/>
    <row r="1279" ht="15"/>
    <row r="1280" ht="15"/>
    <row r="1281" ht="15"/>
    <row r="1284" ht="15"/>
    <row r="1291" ht="15"/>
    <row r="1294" ht="15"/>
    <row r="1295" ht="15"/>
    <row r="1297" ht="15"/>
    <row r="1298" ht="15"/>
    <row r="1299" ht="15"/>
    <row r="1302" ht="15"/>
    <row r="1303" ht="15"/>
    <row r="1306" ht="15"/>
    <row r="1308" ht="15"/>
    <row r="1309" ht="15"/>
    <row r="1311" ht="15"/>
    <row r="1312" ht="15"/>
    <row r="1314" ht="15"/>
    <row r="1315"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39" ht="15"/>
    <row r="1341" ht="15"/>
    <row r="1349" ht="15"/>
    <row r="1351" ht="15"/>
    <row r="1352" ht="15"/>
    <row r="1353" ht="15"/>
    <row r="1354" ht="15"/>
    <row r="1355" ht="15"/>
    <row r="1356" ht="15"/>
    <row r="1357" ht="15"/>
    <row r="1358" ht="15"/>
    <row r="1359" ht="15"/>
    <row r="1360" ht="15"/>
    <row r="1361" ht="15"/>
    <row r="1362" ht="15"/>
    <row r="1363" ht="15"/>
    <row r="1364" ht="15"/>
    <row r="1365" ht="15"/>
    <row r="1366" ht="15"/>
    <row r="1367" ht="15"/>
    <row r="1369" ht="15"/>
    <row r="1373" ht="15"/>
    <row r="1374" ht="15"/>
    <row r="1375" ht="15"/>
    <row r="1377" ht="15"/>
  </sheetData>
  <dataValidations count="2">
    <dataValidation allowBlank="1" showInputMessage="1" showErrorMessage="1" sqref="E1" xr:uid="{920C6338-E771-4DAE-8C89-92A9093EA4DE}"/>
    <dataValidation type="list" allowBlank="1" showInputMessage="1" showErrorMessage="1" sqref="E2:E1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5"/>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39076</v>
      </c>
      <c r="B2" s="150" t="s">
        <v>5398</v>
      </c>
      <c r="C2" s="149">
        <v>1</v>
      </c>
      <c r="D2" s="150" t="s">
        <v>34463</v>
      </c>
      <c r="E2" s="149" t="s">
        <v>39077</v>
      </c>
      <c r="F2" s="151">
        <v>45926.772847222222</v>
      </c>
      <c r="G2" s="152">
        <f ca="1">IFERROR(NOW()-F2,"-")</f>
        <v>12.657081944445963</v>
      </c>
      <c r="H2" s="153">
        <v>45927.449074074102</v>
      </c>
      <c r="I2" s="150" t="str">
        <f>IFERROR(VLOOKUP(D2,DB!A:F,6,0),"")</f>
        <v>SCECO</v>
      </c>
      <c r="J2" s="150" t="str">
        <f>IFERROR(VLOOKUP(D2,DB!A:G,7,0),"")</f>
        <v>Weak</v>
      </c>
      <c r="K2" s="149" t="s">
        <v>39078</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45939.429929166668</v>
      </c>
      <c r="H3" s="153">
        <v>45927.987534722219</v>
      </c>
      <c r="I3" s="150" t="str">
        <f>IFERROR(VLOOKUP(D3,DB!A:F,6,0),"")</f>
        <v>SCECO</v>
      </c>
      <c r="J3" s="150" t="str">
        <f>IFERROR(VLOOKUP(D3,DB!A:G,7,0),"")</f>
        <v>Vandalized</v>
      </c>
      <c r="K3" s="149" t="s">
        <v>39079</v>
      </c>
      <c r="L3" s="150" t="str">
        <f>IFERROR(VLOOKUP(D3,DB!A:I,9,0),"")</f>
        <v>Latis</v>
      </c>
    </row>
    <row r="4" spans="1:16383" ht="31.5" customHeight="1">
      <c r="A4" s="149" t="s">
        <v>39080</v>
      </c>
      <c r="B4" s="150" t="s">
        <v>5398</v>
      </c>
      <c r="C4" s="149">
        <v>1</v>
      </c>
      <c r="D4" s="150" t="s">
        <v>32861</v>
      </c>
      <c r="E4" s="149" t="s">
        <v>39077</v>
      </c>
      <c r="F4" s="151">
        <v>45933.880972222221</v>
      </c>
      <c r="G4" s="152">
        <f ca="1">IFERROR(NOW()-F4,"-")</f>
        <v>5.5489569444471272</v>
      </c>
      <c r="H4" s="153">
        <v>45929.455266203702</v>
      </c>
      <c r="I4" s="150" t="str">
        <f>IFERROR(VLOOKUP(D4,DB!A:F,6,0),"")</f>
        <v>SCECO</v>
      </c>
      <c r="J4" s="150" t="str">
        <f>IFERROR(VLOOKUP(D4,DB!A:G,7,0),"")</f>
        <v>In progress</v>
      </c>
      <c r="K4" s="149" t="s">
        <v>39078</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39081</v>
      </c>
      <c r="B5" s="150" t="s">
        <v>5398</v>
      </c>
      <c r="C5" s="149">
        <v>1</v>
      </c>
      <c r="D5" s="150" t="s">
        <v>33408</v>
      </c>
      <c r="E5" s="149" t="s">
        <v>38964</v>
      </c>
      <c r="F5" s="151">
        <v>45934.942245370374</v>
      </c>
      <c r="G5" s="152">
        <f ca="1">IFERROR(NOW()-F5,"-")</f>
        <v>4.487683796294732</v>
      </c>
      <c r="H5" s="153">
        <v>45934.470231481479</v>
      </c>
      <c r="I5" s="150" t="str">
        <f>IFERROR(VLOOKUP(D5,DB!A:F,6,0),"")</f>
        <v>SCECO</v>
      </c>
      <c r="J5" s="150" t="str">
        <f>IFERROR(VLOOKUP(D5,DB!A:G,7,0),"")</f>
        <v>Dead</v>
      </c>
      <c r="K5" s="149" t="s">
        <v>39078</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45939.429929166668</v>
      </c>
      <c r="H6" s="155">
        <v>45937.667847222219</v>
      </c>
      <c r="I6" s="150" t="str">
        <f>IFERROR(VLOOKUP(D6,DB!A:F,6,0),"")</f>
        <v>SCECO</v>
      </c>
      <c r="J6" s="150" t="str">
        <f>IFERROR(VLOOKUP(D6,DB!A:G,7,0),"")</f>
        <v>Weak</v>
      </c>
      <c r="K6" s="156" t="s">
        <v>39082</v>
      </c>
      <c r="L6" s="150" t="str">
        <f>IFERROR(VLOOKUP(D6,DB!A:I,9,0),"")</f>
        <v>Latis</v>
      </c>
    </row>
    <row r="7" spans="1:16383" ht="31.5" customHeight="1">
      <c r="A7" s="161"/>
      <c r="B7" s="161" t="str">
        <f>IFERROR(VLOOKUP(D7,DB!A:K,11,0),"")</f>
        <v>R6</v>
      </c>
      <c r="C7" s="161">
        <v>1</v>
      </c>
      <c r="D7" s="160" t="s">
        <v>36762</v>
      </c>
      <c r="E7" s="161"/>
      <c r="F7" s="161"/>
      <c r="G7" s="152">
        <f ca="1">IFERROR(NOW()-F7,"-")</f>
        <v>45939.429929166668</v>
      </c>
      <c r="H7" s="166">
        <v>45939.412777777776</v>
      </c>
      <c r="I7" s="161" t="str">
        <f>IFERROR(VLOOKUP(D7,DB!A:F,6,0),"")</f>
        <v>Generator-SG</v>
      </c>
      <c r="J7" s="161" t="str">
        <f>IFERROR(VLOOKUP(D7,DB!A:G,7,0),"")</f>
        <v>Dead</v>
      </c>
      <c r="K7" s="161" t="s">
        <v>39083</v>
      </c>
      <c r="L7" s="161" t="str">
        <f>IFERROR(VLOOKUP(D7,DB!A:I,9,0),"")</f>
        <v>Latis</v>
      </c>
    </row>
    <row r="8" spans="1:16383" ht="31.5" customHeight="1">
      <c r="A8" s="161"/>
      <c r="B8" s="161" t="str">
        <f>IFERROR(VLOOKUP(D8,DB!A:K,11,0),"")</f>
        <v/>
      </c>
      <c r="C8" s="161"/>
      <c r="D8" s="160"/>
      <c r="E8" s="161"/>
      <c r="F8" s="161"/>
      <c r="G8" s="152">
        <f ca="1">IFERROR(NOW()-F8,"-")</f>
        <v>45939.429929166668</v>
      </c>
      <c r="H8" s="161"/>
      <c r="I8" s="161" t="str">
        <f>IFERROR(VLOOKUP(D8,DB!A:F,6,0),"")</f>
        <v/>
      </c>
      <c r="J8" s="161" t="str">
        <f>IFERROR(VLOOKUP(D8,DB!A:G,7,0),"")</f>
        <v/>
      </c>
      <c r="K8" s="161"/>
      <c r="L8" s="161" t="str">
        <f>IFERROR(VLOOKUP(D8,DB!A:I,9,0),"")</f>
        <v/>
      </c>
    </row>
    <row r="9" spans="1:16383" ht="31.5" customHeight="1">
      <c r="A9" s="161"/>
      <c r="B9" s="161" t="str">
        <f>IFERROR(VLOOKUP(D9,DB!A:K,11,0),"")</f>
        <v/>
      </c>
      <c r="C9" s="161"/>
      <c r="D9" s="160"/>
      <c r="E9" s="161"/>
      <c r="F9" s="161"/>
      <c r="G9" s="152">
        <f ca="1">IFERROR(NOW()-F9,"-")</f>
        <v>45939.429929166668</v>
      </c>
      <c r="H9" s="161"/>
      <c r="I9" s="161" t="str">
        <f>IFERROR(VLOOKUP(D9,DB!A:F,6,0),"")</f>
        <v/>
      </c>
      <c r="J9" s="161" t="str">
        <f>IFERROR(VLOOKUP(D9,DB!A:G,7,0),"")</f>
        <v/>
      </c>
      <c r="K9" s="161"/>
      <c r="L9" s="161" t="str">
        <f>IFERROR(VLOOKUP(D9,DB!A:I,9,0),"")</f>
        <v/>
      </c>
    </row>
    <row r="10" spans="1:16383" ht="31.5" customHeight="1">
      <c r="A10" s="161"/>
      <c r="B10" s="161" t="str">
        <f>IFERROR(VLOOKUP(D10,DB!A:K,11,0),"")</f>
        <v/>
      </c>
      <c r="C10" s="161"/>
      <c r="D10" s="160"/>
      <c r="E10" s="161"/>
      <c r="F10" s="161"/>
      <c r="G10" s="152">
        <f ca="1">IFERROR(NOW()-F10,"-")</f>
        <v>45939.429929166668</v>
      </c>
      <c r="H10" s="161"/>
      <c r="I10" s="161" t="str">
        <f>IFERROR(VLOOKUP(D10,DB!A:F,6,0),"")</f>
        <v/>
      </c>
      <c r="J10" s="161" t="str">
        <f>IFERROR(VLOOKUP(D10,DB!A:G,7,0),"")</f>
        <v/>
      </c>
      <c r="K10" s="161"/>
      <c r="L10" s="161" t="str">
        <f>IFERROR(VLOOKUP(D10,DB!A:I,9,0),"")</f>
        <v/>
      </c>
    </row>
    <row r="11" spans="1:16383" ht="31.5" customHeight="1">
      <c r="A11" s="161"/>
      <c r="B11" s="161" t="str">
        <f>IFERROR(VLOOKUP(D11,DB!A:K,11,0),"")</f>
        <v/>
      </c>
      <c r="C11" s="161"/>
      <c r="D11" s="160"/>
      <c r="E11" s="161"/>
      <c r="F11" s="161"/>
      <c r="G11" s="152">
        <f ca="1">IFERROR(NOW()-F11,"-")</f>
        <v>45939.429929166668</v>
      </c>
      <c r="H11" s="161"/>
      <c r="I11" s="161" t="str">
        <f>IFERROR(VLOOKUP(D11,DB!A:F,6,0),"")</f>
        <v/>
      </c>
      <c r="J11" s="161" t="str">
        <f>IFERROR(VLOOKUP(D11,DB!A:G,7,0),"")</f>
        <v/>
      </c>
      <c r="K11" s="161"/>
      <c r="L11" s="161" t="str">
        <f>IFERROR(VLOOKUP(D11,DB!A:I,9,0),"")</f>
        <v/>
      </c>
    </row>
    <row r="12" spans="1:16383" ht="31.5" customHeight="1">
      <c r="A12" s="161"/>
      <c r="B12" s="161" t="str">
        <f>IFERROR(VLOOKUP(D12,DB!A:K,11,0),"")</f>
        <v/>
      </c>
      <c r="C12" s="161"/>
      <c r="D12" s="160"/>
      <c r="E12" s="161"/>
      <c r="F12" s="161"/>
      <c r="G12" s="152">
        <f ca="1">IFERROR(NOW()-F12,"-")</f>
        <v>45939.429929166668</v>
      </c>
      <c r="H12" s="161"/>
      <c r="I12" s="161" t="str">
        <f>IFERROR(VLOOKUP(D12,DB!A:F,6,0),"")</f>
        <v/>
      </c>
      <c r="J12" s="161" t="str">
        <f>IFERROR(VLOOKUP(D12,DB!A:G,7,0),"")</f>
        <v/>
      </c>
      <c r="K12" s="161"/>
      <c r="L12" s="161" t="str">
        <f>IFERROR(VLOOKUP(D12,DB!A:I,9,0),"")</f>
        <v/>
      </c>
    </row>
    <row r="13" spans="1:16383" ht="31.5" customHeight="1">
      <c r="A13" s="161"/>
      <c r="B13" s="161" t="str">
        <f>IFERROR(VLOOKUP(D13,DB!A:K,11,0),"")</f>
        <v/>
      </c>
      <c r="C13" s="161"/>
      <c r="D13" s="161"/>
      <c r="E13" s="161"/>
      <c r="F13" s="161"/>
      <c r="G13" s="152">
        <f ca="1">IFERROR(NOW()-F13,"-")</f>
        <v>45939.429929166668</v>
      </c>
      <c r="H13" s="161"/>
      <c r="I13" s="161" t="str">
        <f>IFERROR(VLOOKUP(D13,DB!A:F,6,0),"")</f>
        <v/>
      </c>
      <c r="J13" s="161" t="str">
        <f>IFERROR(VLOOKUP(D13,DB!A:G,7,0),"")</f>
        <v/>
      </c>
      <c r="K13" s="161"/>
      <c r="L13" s="161" t="str">
        <f>IFERROR(VLOOKUP(D13,DB!A:I,9,0),"")</f>
        <v/>
      </c>
    </row>
    <row r="14" spans="1:16383" ht="31.5" customHeight="1">
      <c r="A14" s="161"/>
      <c r="B14" s="161" t="str">
        <f>IFERROR(VLOOKUP(D14,DB!A:K,11,0),"")</f>
        <v/>
      </c>
      <c r="C14" s="161"/>
      <c r="D14" s="161"/>
      <c r="E14" s="161"/>
      <c r="F14" s="161"/>
      <c r="G14" s="152">
        <f ca="1">IFERROR(NOW()-F14,"-")</f>
        <v>45939.429929166668</v>
      </c>
      <c r="H14" s="161"/>
      <c r="I14" s="161" t="str">
        <f>IFERROR(VLOOKUP(D14,DB!A:F,6,0),"")</f>
        <v/>
      </c>
      <c r="J14" s="161" t="str">
        <f>IFERROR(VLOOKUP(D14,DB!A:G,7,0),"")</f>
        <v/>
      </c>
      <c r="K14" s="161"/>
      <c r="L14" s="161" t="str">
        <f>IFERROR(VLOOKUP(D14,DB!A:I,9,0),"")</f>
        <v/>
      </c>
    </row>
    <row r="15" spans="1:16383" ht="31.5" customHeight="1">
      <c r="A15" s="161"/>
      <c r="B15" s="161" t="str">
        <f>IFERROR(VLOOKUP(D15,DB!A:K,11,0),"")</f>
        <v/>
      </c>
      <c r="C15" s="161"/>
      <c r="D15" s="161"/>
      <c r="E15" s="161"/>
      <c r="F15" s="161"/>
      <c r="G15" s="152">
        <f ca="1">IFERROR(NOW()-F15,"-")</f>
        <v>45939.429929166668</v>
      </c>
      <c r="H15" s="161"/>
      <c r="I15" s="161" t="str">
        <f>IFERROR(VLOOKUP(D15,DB!A:F,6,0),"")</f>
        <v/>
      </c>
      <c r="J15" s="161" t="str">
        <f>IFERROR(VLOOKUP(D15,DB!A:G,7,0),"")</f>
        <v/>
      </c>
      <c r="K15" s="161"/>
      <c r="L15" s="161" t="str">
        <f>IFERROR(VLOOKUP(D15,DB!A:I,9,0),"")</f>
        <v/>
      </c>
    </row>
    <row r="16" spans="1:16383" ht="31.5" customHeight="1">
      <c r="A16" s="161"/>
      <c r="B16" s="161" t="str">
        <f>IFERROR(VLOOKUP(D16,DB!A:K,11,0),"")</f>
        <v/>
      </c>
      <c r="C16" s="161"/>
      <c r="D16" s="161"/>
      <c r="E16" s="161"/>
      <c r="F16" s="161"/>
      <c r="G16" s="152">
        <f ca="1">IFERROR(NOW()-F16,"-")</f>
        <v>45939.429929166668</v>
      </c>
      <c r="H16" s="161"/>
      <c r="I16" s="161" t="str">
        <f>IFERROR(VLOOKUP(D16,DB!A:F,6,0),"")</f>
        <v/>
      </c>
      <c r="J16" s="161" t="str">
        <f>IFERROR(VLOOKUP(D16,DB!A:G,7,0),"")</f>
        <v/>
      </c>
      <c r="K16" s="161"/>
      <c r="L16" s="161" t="str">
        <f>IFERROR(VLOOKUP(D16,DB!A:I,9,0),"")</f>
        <v/>
      </c>
    </row>
    <row r="17" spans="1:12" ht="31.5" customHeight="1">
      <c r="A17" s="161"/>
      <c r="B17" s="161" t="str">
        <f>IFERROR(VLOOKUP(D17,DB!A:K,11,0),"")</f>
        <v/>
      </c>
      <c r="C17" s="161"/>
      <c r="D17" s="161"/>
      <c r="E17" s="161"/>
      <c r="F17" s="161"/>
      <c r="G17" s="152">
        <f ca="1">IFERROR(NOW()-F17,"-")</f>
        <v>45939.429929166668</v>
      </c>
      <c r="H17" s="161"/>
      <c r="I17" s="161" t="str">
        <f>IFERROR(VLOOKUP(D17,DB!A:F,6,0),"")</f>
        <v/>
      </c>
      <c r="J17" s="161" t="str">
        <f>IFERROR(VLOOKUP(D17,DB!A:G,7,0),"")</f>
        <v/>
      </c>
      <c r="K17" s="161"/>
      <c r="L17" s="161" t="str">
        <f>IFERROR(VLOOKUP(D17,DB!A:I,9,0),"")</f>
        <v/>
      </c>
    </row>
    <row r="18" spans="1:12" ht="31.5" customHeight="1">
      <c r="A18" s="161"/>
      <c r="B18" s="161" t="str">
        <f>IFERROR(VLOOKUP(D18,DB!A:K,11,0),"")</f>
        <v/>
      </c>
      <c r="C18" s="161"/>
      <c r="D18" s="161"/>
      <c r="E18" s="161"/>
      <c r="F18" s="161"/>
      <c r="G18" s="152">
        <f ca="1">IFERROR(NOW()-F18,"-")</f>
        <v>45939.429929166668</v>
      </c>
      <c r="H18" s="161"/>
      <c r="I18" s="161" t="str">
        <f>IFERROR(VLOOKUP(D18,DB!A:F,6,0),"")</f>
        <v/>
      </c>
      <c r="J18" s="161" t="str">
        <f>IFERROR(VLOOKUP(D18,DB!A:G,7,0),"")</f>
        <v/>
      </c>
      <c r="K18" s="161"/>
      <c r="L18" s="161" t="str">
        <f>IFERROR(VLOOKUP(D18,DB!A:I,9,0),"")</f>
        <v/>
      </c>
    </row>
    <row r="19" spans="1:12" ht="31.5" customHeight="1">
      <c r="A19" s="161"/>
      <c r="B19" s="161" t="str">
        <f>IFERROR(VLOOKUP(D19,DB!A:K,11,0),"")</f>
        <v/>
      </c>
      <c r="C19" s="161"/>
      <c r="D19" s="161"/>
      <c r="E19" s="161"/>
      <c r="F19" s="161"/>
      <c r="G19" s="152">
        <f ca="1">IFERROR(NOW()-F19,"-")</f>
        <v>45939.429929166668</v>
      </c>
      <c r="H19" s="161"/>
      <c r="I19" s="161" t="str">
        <f>IFERROR(VLOOKUP(D19,DB!A:F,6,0),"")</f>
        <v/>
      </c>
      <c r="J19" s="161" t="str">
        <f>IFERROR(VLOOKUP(D19,DB!A:G,7,0),"")</f>
        <v/>
      </c>
      <c r="K19" s="161"/>
      <c r="L19" s="161" t="str">
        <f>IFERROR(VLOOKUP(D19,DB!A:I,9,0),"")</f>
        <v/>
      </c>
    </row>
    <row r="20" spans="1:12" ht="31.5" customHeight="1">
      <c r="A20" s="161"/>
      <c r="B20" s="161" t="str">
        <f>IFERROR(VLOOKUP(D20,DB!A:K,11,0),"")</f>
        <v/>
      </c>
      <c r="C20" s="161"/>
      <c r="D20" s="161"/>
      <c r="E20" s="161"/>
      <c r="F20" s="161"/>
      <c r="G20" s="152">
        <f ca="1">IFERROR(NOW()-F20,"-")</f>
        <v>45939.429929166668</v>
      </c>
      <c r="H20" s="161"/>
      <c r="I20" s="161" t="str">
        <f>IFERROR(VLOOKUP(D20,DB!A:F,6,0),"")</f>
        <v/>
      </c>
      <c r="J20" s="161" t="str">
        <f>IFERROR(VLOOKUP(D20,DB!A:G,7,0),"")</f>
        <v/>
      </c>
      <c r="K20" s="161"/>
      <c r="L20" s="161" t="str">
        <f>IFERROR(VLOOKUP(D20,DB!A:I,9,0),"")</f>
        <v/>
      </c>
    </row>
    <row r="21" spans="1:12" ht="31.5" customHeight="1">
      <c r="A21" s="161"/>
      <c r="B21" s="161" t="str">
        <f>IFERROR(VLOOKUP(D21,DB!A:K,11,0),"")</f>
        <v/>
      </c>
      <c r="C21" s="161"/>
      <c r="D21" s="161"/>
      <c r="E21" s="161"/>
      <c r="F21" s="161"/>
      <c r="G21" s="152">
        <f ca="1">IFERROR(NOW()-F21,"-")</f>
        <v>45939.429929166668</v>
      </c>
      <c r="H21" s="161"/>
      <c r="I21" s="161" t="str">
        <f>IFERROR(VLOOKUP(D21,DB!A:F,6,0),"")</f>
        <v/>
      </c>
      <c r="J21" s="161" t="str">
        <f>IFERROR(VLOOKUP(D21,DB!A:G,7,0),"")</f>
        <v/>
      </c>
      <c r="K21" s="161"/>
      <c r="L21" s="161" t="str">
        <f>IFERROR(VLOOKUP(D21,DB!A:I,9,0),"")</f>
        <v/>
      </c>
    </row>
    <row r="22" spans="1:12" ht="31.5" customHeight="1">
      <c r="A22" s="161"/>
      <c r="B22" s="161" t="str">
        <f>IFERROR(VLOOKUP(D22,DB!A:K,11,0),"")</f>
        <v/>
      </c>
      <c r="C22" s="161"/>
      <c r="D22" s="161"/>
      <c r="E22" s="161"/>
      <c r="F22" s="161"/>
      <c r="G22" s="152">
        <f ca="1">IFERROR(NOW()-F22,"-")</f>
        <v>45939.429929166668</v>
      </c>
      <c r="H22" s="161"/>
      <c r="I22" s="161" t="str">
        <f>IFERROR(VLOOKUP(D22,DB!A:F,6,0),"")</f>
        <v/>
      </c>
      <c r="J22" s="161" t="str">
        <f>IFERROR(VLOOKUP(D22,DB!A:G,7,0),"")</f>
        <v/>
      </c>
      <c r="K22" s="161"/>
      <c r="L22" s="161" t="str">
        <f>IFERROR(VLOOKUP(D22,DB!A:I,9,0),"")</f>
        <v/>
      </c>
    </row>
    <row r="23" spans="1:12" ht="31.5" customHeight="1">
      <c r="A23" s="161"/>
      <c r="B23" s="161" t="str">
        <f>IFERROR(VLOOKUP(D23,DB!A:K,11,0),"")</f>
        <v/>
      </c>
      <c r="C23" s="161"/>
      <c r="D23" s="161"/>
      <c r="E23" s="161"/>
      <c r="F23" s="161"/>
      <c r="G23" s="152">
        <f ca="1">IFERROR(NOW()-F23,"-")</f>
        <v>45939.429929166668</v>
      </c>
      <c r="H23" s="161"/>
      <c r="I23" s="161" t="str">
        <f>IFERROR(VLOOKUP(D23,DB!A:F,6,0),"")</f>
        <v/>
      </c>
      <c r="J23" s="161" t="str">
        <f>IFERROR(VLOOKUP(D23,DB!A:G,7,0),"")</f>
        <v/>
      </c>
      <c r="K23" s="161"/>
      <c r="L23" s="161" t="str">
        <f>IFERROR(VLOOKUP(D23,DB!A:I,9,0),"")</f>
        <v/>
      </c>
    </row>
    <row r="24" spans="1:12" ht="31.5" customHeight="1">
      <c r="A24" s="161"/>
      <c r="B24" s="161" t="str">
        <f>IFERROR(VLOOKUP(D24,DB!A:K,11,0),"")</f>
        <v/>
      </c>
      <c r="C24" s="161"/>
      <c r="D24" s="161"/>
      <c r="E24" s="161"/>
      <c r="F24" s="161"/>
      <c r="G24" s="152">
        <f ca="1">IFERROR(NOW()-F24,"-")</f>
        <v>45939.429929166668</v>
      </c>
      <c r="H24" s="161"/>
      <c r="I24" s="161" t="str">
        <f>IFERROR(VLOOKUP(D24,DB!A:F,6,0),"")</f>
        <v/>
      </c>
      <c r="J24" s="161" t="str">
        <f>IFERROR(VLOOKUP(D24,DB!A:G,7,0),"")</f>
        <v/>
      </c>
      <c r="K24" s="161"/>
      <c r="L24" s="161" t="str">
        <f>IFERROR(VLOOKUP(D24,DB!A:I,9,0),"")</f>
        <v/>
      </c>
    </row>
    <row r="25" spans="1:12" ht="31.5" customHeight="1">
      <c r="A25" s="161"/>
      <c r="B25" s="161" t="str">
        <f>IFERROR(VLOOKUP(D25,DB!A:K,11,0),"")</f>
        <v/>
      </c>
      <c r="C25" s="161"/>
      <c r="D25" s="161"/>
      <c r="E25" s="161"/>
      <c r="F25" s="161"/>
      <c r="G25" s="152">
        <f ca="1">IFERROR(NOW()-F25,"-")</f>
        <v>45939.429929166668</v>
      </c>
      <c r="H25" s="161"/>
      <c r="I25" s="161" t="str">
        <f>IFERROR(VLOOKUP(D25,DB!A:F,6,0),"")</f>
        <v/>
      </c>
      <c r="J25" s="161" t="str">
        <f>IFERROR(VLOOKUP(D25,DB!A:G,7,0),"")</f>
        <v/>
      </c>
      <c r="K25" s="161"/>
      <c r="L25" s="161" t="str">
        <f>IFERROR(VLOOKUP(D25,DB!A:I,9,0),"")</f>
        <v/>
      </c>
    </row>
    <row r="26" spans="1:12" ht="31.5" customHeight="1">
      <c r="A26" s="161"/>
      <c r="B26" s="161" t="str">
        <f>IFERROR(VLOOKUP(D26,DB!A:K,11,0),"")</f>
        <v/>
      </c>
      <c r="C26" s="161"/>
      <c r="D26" s="161"/>
      <c r="E26" s="161"/>
      <c r="F26" s="161"/>
      <c r="G26" s="152">
        <f ca="1">IFERROR(NOW()-F26,"-")</f>
        <v>45939.429929166668</v>
      </c>
      <c r="H26" s="161"/>
      <c r="I26" s="161" t="str">
        <f>IFERROR(VLOOKUP(D26,DB!A:F,6,0),"")</f>
        <v/>
      </c>
      <c r="J26" s="161" t="str">
        <f>IFERROR(VLOOKUP(D26,DB!A:G,7,0),"")</f>
        <v/>
      </c>
      <c r="K26" s="161"/>
      <c r="L26" s="161" t="str">
        <f>IFERROR(VLOOKUP(D26,DB!A:I,9,0),"")</f>
        <v/>
      </c>
    </row>
    <row r="27" spans="1:12" ht="31.5" customHeight="1">
      <c r="A27" s="161"/>
      <c r="B27" s="161" t="str">
        <f>IFERROR(VLOOKUP(D27,DB!A:K,11,0),"")</f>
        <v/>
      </c>
      <c r="C27" s="161"/>
      <c r="D27" s="161"/>
      <c r="E27" s="161"/>
      <c r="F27" s="161"/>
      <c r="G27" s="152">
        <f ca="1">IFERROR(NOW()-F27,"-")</f>
        <v>45939.429929166668</v>
      </c>
      <c r="H27" s="161"/>
      <c r="I27" s="161" t="str">
        <f>IFERROR(VLOOKUP(D27,DB!A:F,6,0),"")</f>
        <v/>
      </c>
      <c r="J27" s="161" t="str">
        <f>IFERROR(VLOOKUP(D27,DB!A:G,7,0),"")</f>
        <v/>
      </c>
      <c r="K27" s="161"/>
      <c r="L27" s="161" t="str">
        <f>IFERROR(VLOOKUP(D27,DB!A:I,9,0),"")</f>
        <v/>
      </c>
    </row>
    <row r="28" spans="1:12" ht="31.5" customHeight="1">
      <c r="A28" s="110"/>
      <c r="B28" s="162" t="str">
        <f>IFERROR(VLOOKUP(D28,DB!A:K,11,0),"")</f>
        <v/>
      </c>
      <c r="C28" s="162"/>
      <c r="D28" s="162"/>
      <c r="E28" s="163"/>
      <c r="F28" s="113"/>
      <c r="G28" s="152">
        <f ca="1">IFERROR(NOW()-F28,"-")</f>
        <v>45939.429929166668</v>
      </c>
      <c r="H28" s="113"/>
      <c r="I28" s="162" t="str">
        <f>IFERROR(VLOOKUP(D28,DB!A:F,6,0),"")</f>
        <v/>
      </c>
      <c r="J28" s="162" t="str">
        <f>IFERROR(VLOOKUP(D28,DB!A:G,7,0),"")</f>
        <v/>
      </c>
      <c r="K28" s="165"/>
      <c r="L28" s="163" t="str">
        <f>IFERROR(VLOOKUP(D28,DB!A:I,9,0),"")</f>
        <v/>
      </c>
    </row>
    <row r="29" spans="1:12" ht="31.5" customHeight="1">
      <c r="A29" s="110"/>
      <c r="B29" s="162" t="str">
        <f>IFERROR(VLOOKUP(D29,DB!A:K,11,0),"")</f>
        <v/>
      </c>
      <c r="C29" s="162"/>
      <c r="D29" s="162"/>
      <c r="E29" s="163"/>
      <c r="F29" s="113"/>
      <c r="G29" s="152">
        <f ca="1">IFERROR(NOW()-F29,"-")</f>
        <v>45939.429929166668</v>
      </c>
      <c r="H29" s="113"/>
      <c r="I29" s="162" t="str">
        <f>IFERROR(VLOOKUP(D29,DB!A:F,6,0),"")</f>
        <v/>
      </c>
      <c r="J29" s="162" t="str">
        <f>IFERROR(VLOOKUP(D29,DB!A:G,7,0),"")</f>
        <v/>
      </c>
      <c r="K29" s="165"/>
      <c r="L29" s="163" t="str">
        <f>IFERROR(VLOOKUP(D29,DB!A:I,9,0),"")</f>
        <v/>
      </c>
    </row>
    <row r="30" spans="1:12" ht="31.5" customHeight="1">
      <c r="A30" s="110"/>
      <c r="B30" s="162" t="str">
        <f>IFERROR(VLOOKUP(D30,DB!A:K,11,0),"")</f>
        <v/>
      </c>
      <c r="C30" s="162"/>
      <c r="D30" s="162"/>
      <c r="E30" s="163"/>
      <c r="F30" s="113"/>
      <c r="G30" s="152">
        <f ca="1">IFERROR(NOW()-F30,"-")</f>
        <v>45939.429929166668</v>
      </c>
      <c r="H30" s="113"/>
      <c r="I30" s="162" t="str">
        <f>IFERROR(VLOOKUP(D30,DB!A:F,6,0),"")</f>
        <v/>
      </c>
      <c r="J30" s="162" t="str">
        <f>IFERROR(VLOOKUP(D30,DB!A:G,7,0),"")</f>
        <v/>
      </c>
      <c r="K30" s="165"/>
      <c r="L30" s="163" t="str">
        <f>IFERROR(VLOOKUP(D30,DB!A:I,9,0),"")</f>
        <v/>
      </c>
    </row>
    <row r="31" spans="1:12" ht="31.5" customHeight="1">
      <c r="A31" s="110"/>
      <c r="B31" s="162" t="str">
        <f>IFERROR(VLOOKUP(D31,DB!A:K,11,0),"")</f>
        <v/>
      </c>
      <c r="C31" s="162"/>
      <c r="D31" s="162"/>
      <c r="E31" s="163"/>
      <c r="F31" s="113"/>
      <c r="G31" s="152">
        <f ca="1">IFERROR(NOW()-F31,"-")</f>
        <v>45939.429929166668</v>
      </c>
      <c r="H31" s="113"/>
      <c r="I31" s="162" t="str">
        <f>IFERROR(VLOOKUP(D31,DB!A:F,6,0),"")</f>
        <v/>
      </c>
      <c r="J31" s="162" t="str">
        <f>IFERROR(VLOOKUP(D31,DB!A:G,7,0),"")</f>
        <v/>
      </c>
      <c r="K31" s="165"/>
      <c r="L31" s="163" t="str">
        <f>IFERROR(VLOOKUP(D31,DB!A:I,9,0),"")</f>
        <v/>
      </c>
    </row>
    <row r="32" spans="1:12" ht="31.5" customHeight="1">
      <c r="A32" s="110"/>
      <c r="B32" s="162" t="str">
        <f>IFERROR(VLOOKUP(D32,DB!A:K,11,0),"")</f>
        <v/>
      </c>
      <c r="C32" s="162"/>
      <c r="D32" s="162"/>
      <c r="E32" s="163"/>
      <c r="F32" s="113"/>
      <c r="G32" s="152">
        <f ca="1">IFERROR(NOW()-F32,"-")</f>
        <v>45939.429929166668</v>
      </c>
      <c r="H32" s="113"/>
      <c r="I32" s="162" t="str">
        <f>IFERROR(VLOOKUP(D32,DB!A:F,6,0),"")</f>
        <v/>
      </c>
      <c r="J32" s="162" t="str">
        <f>IFERROR(VLOOKUP(D32,DB!A:G,7,0),"")</f>
        <v/>
      </c>
      <c r="K32" s="165"/>
      <c r="L32" s="163" t="str">
        <f>IFERROR(VLOOKUP(D32,DB!A:I,9,0),"")</f>
        <v/>
      </c>
    </row>
    <row r="33" spans="1:12" ht="31.5" customHeight="1">
      <c r="A33" s="110"/>
      <c r="B33" s="162" t="str">
        <f>IFERROR(VLOOKUP(D33,DB!A:K,11,0),"")</f>
        <v/>
      </c>
      <c r="C33" s="162"/>
      <c r="D33" s="162"/>
      <c r="E33" s="163"/>
      <c r="F33" s="113"/>
      <c r="G33" s="164">
        <f ca="1">IFERROR(NOW()-F33,"-")</f>
        <v>45939.429929166668</v>
      </c>
      <c r="H33" s="113"/>
      <c r="I33" s="162" t="str">
        <f>IFERROR(VLOOKUP(D33,DB!A:F,6,0),"")</f>
        <v/>
      </c>
      <c r="J33" s="162" t="str">
        <f>IFERROR(VLOOKUP(D33,DB!A:G,7,0),"")</f>
        <v/>
      </c>
      <c r="K33" s="165"/>
      <c r="L33" s="163" t="str">
        <f>IFERROR(VLOOKUP(D33,DB!A:I,9,0),"")</f>
        <v/>
      </c>
    </row>
    <row r="34" spans="1:12" ht="31.5" customHeight="1">
      <c r="A34" s="110"/>
      <c r="B34" s="162" t="str">
        <f>IFERROR(VLOOKUP(D34,DB!A:K,11,0),"")</f>
        <v/>
      </c>
      <c r="C34" s="162"/>
      <c r="D34" s="162"/>
      <c r="E34" s="163"/>
      <c r="F34" s="113"/>
      <c r="G34" s="164">
        <f ca="1">IFERROR(NOW()-F34,"-")</f>
        <v>45939.429929166668</v>
      </c>
      <c r="H34" s="113"/>
      <c r="I34" s="162" t="str">
        <f>IFERROR(VLOOKUP(D34,DB!A:F,6,0),"")</f>
        <v/>
      </c>
      <c r="J34" s="162" t="str">
        <f>IFERROR(VLOOKUP(D34,DB!A:G,7,0),"")</f>
        <v/>
      </c>
      <c r="K34" s="165"/>
      <c r="L34" s="163" t="str">
        <f>IFERROR(VLOOKUP(D34,DB!A:I,9,0),"")</f>
        <v/>
      </c>
    </row>
    <row r="35" spans="1:12" ht="31.5" customHeight="1">
      <c r="A35" s="110"/>
      <c r="B35" s="162" t="str">
        <f>IFERROR(VLOOKUP(D35,DB!A:K,11,0),"")</f>
        <v/>
      </c>
      <c r="C35" s="162"/>
      <c r="D35" s="162"/>
      <c r="E35" s="163"/>
      <c r="F35" s="113"/>
      <c r="G35" s="164">
        <f ca="1">IFERROR(NOW()-F35,"-")</f>
        <v>45939.429929166668</v>
      </c>
      <c r="H35" s="113"/>
      <c r="I35" s="162" t="str">
        <f>IFERROR(VLOOKUP(D35,DB!A:F,6,0),"")</f>
        <v/>
      </c>
      <c r="J35" s="162" t="str">
        <f>IFERROR(VLOOKUP(D35,DB!A:G,7,0),"")</f>
        <v/>
      </c>
      <c r="K35" s="165"/>
      <c r="L35" s="163" t="str">
        <f>IFERROR(VLOOKUP(D35,DB!A:I,9,0),"")</f>
        <v/>
      </c>
    </row>
    <row r="36" spans="1:12" ht="31.5" customHeight="1">
      <c r="A36" s="110"/>
      <c r="B36" s="162" t="str">
        <f>IFERROR(VLOOKUP(D36,DB!A:K,11,0),"")</f>
        <v/>
      </c>
      <c r="C36" s="162"/>
      <c r="D36" s="162"/>
      <c r="E36" s="163"/>
      <c r="F36" s="113"/>
      <c r="G36" s="164">
        <f ca="1">IFERROR(NOW()-F36,"-")</f>
        <v>45939.429929166668</v>
      </c>
      <c r="H36" s="113"/>
      <c r="I36" s="162" t="str">
        <f>IFERROR(VLOOKUP(D36,DB!A:F,6,0),"")</f>
        <v/>
      </c>
      <c r="J36" s="162" t="str">
        <f>IFERROR(VLOOKUP(D36,DB!A:G,7,0),"")</f>
        <v/>
      </c>
      <c r="K36" s="165"/>
      <c r="L36" s="163" t="str">
        <f>IFERROR(VLOOKUP(D36,DB!A:I,9,0),"")</f>
        <v/>
      </c>
    </row>
    <row r="37" spans="1:12" ht="31.5" customHeight="1">
      <c r="A37" s="110"/>
      <c r="B37" s="162" t="str">
        <f>IFERROR(VLOOKUP(D37,DB!A:K,11,0),"")</f>
        <v/>
      </c>
      <c r="C37" s="162"/>
      <c r="D37" s="162"/>
      <c r="E37" s="163"/>
      <c r="F37" s="113"/>
      <c r="G37" s="164">
        <f ca="1">IFERROR(NOW()-F37,"-")</f>
        <v>45939.429929166668</v>
      </c>
      <c r="H37" s="113"/>
      <c r="I37" s="162" t="str">
        <f>IFERROR(VLOOKUP(D37,DB!A:F,6,0),"")</f>
        <v/>
      </c>
      <c r="J37" s="162" t="str">
        <f>IFERROR(VLOOKUP(D37,DB!A:G,7,0),"")</f>
        <v/>
      </c>
      <c r="K37" s="165"/>
      <c r="L37" s="163" t="str">
        <f>IFERROR(VLOOKUP(D37,DB!A:I,9,0),"")</f>
        <v/>
      </c>
    </row>
    <row r="38" spans="1:12" ht="31.5" customHeight="1">
      <c r="A38" s="110"/>
      <c r="B38" s="162" t="str">
        <f>IFERROR(VLOOKUP(D38,DB!A:K,11,0),"")</f>
        <v/>
      </c>
      <c r="C38" s="162"/>
      <c r="D38" s="162"/>
      <c r="E38" s="163"/>
      <c r="F38" s="113"/>
      <c r="G38" s="164">
        <f ca="1">IFERROR(NOW()-F38,"-")</f>
        <v>45939.429929166668</v>
      </c>
      <c r="H38" s="113"/>
      <c r="I38" s="162" t="str">
        <f>IFERROR(VLOOKUP(D38,DB!A:F,6,0),"")</f>
        <v/>
      </c>
      <c r="J38" s="162" t="str">
        <f>IFERROR(VLOOKUP(D38,DB!A:G,7,0),"")</f>
        <v/>
      </c>
      <c r="K38" s="165"/>
      <c r="L38" s="163" t="str">
        <f>IFERROR(VLOOKUP(D38,DB!A:I,9,0),"")</f>
        <v/>
      </c>
    </row>
    <row r="39" spans="1:12" ht="31.5" customHeight="1">
      <c r="A39" s="110"/>
      <c r="B39" s="162" t="str">
        <f>IFERROR(VLOOKUP(D39,DB!A:K,11,0),"")</f>
        <v/>
      </c>
      <c r="C39" s="162"/>
      <c r="D39" s="162"/>
      <c r="E39" s="163"/>
      <c r="F39" s="113"/>
      <c r="G39" s="164">
        <f ca="1">IFERROR(NOW()-F39,"-")</f>
        <v>45939.429929166668</v>
      </c>
      <c r="H39" s="113"/>
      <c r="I39" s="162" t="str">
        <f>IFERROR(VLOOKUP(D39,DB!A:F,6,0),"")</f>
        <v/>
      </c>
      <c r="J39" s="162" t="str">
        <f>IFERROR(VLOOKUP(D39,DB!A:G,7,0),"")</f>
        <v/>
      </c>
      <c r="K39" s="165"/>
      <c r="L39" s="163" t="str">
        <f>IFERROR(VLOOKUP(D39,DB!A:I,9,0),"")</f>
        <v/>
      </c>
    </row>
    <row r="40" spans="1:12" ht="31.5" customHeight="1">
      <c r="A40" s="110"/>
      <c r="B40" s="162" t="str">
        <f>IFERROR(VLOOKUP(D40,DB!A:K,11,0),"")</f>
        <v/>
      </c>
      <c r="C40" s="162"/>
      <c r="D40" s="162"/>
      <c r="E40" s="163"/>
      <c r="F40" s="113"/>
      <c r="G40" s="164">
        <f ca="1">IFERROR(NOW()-F40,"-")</f>
        <v>45939.429929166668</v>
      </c>
      <c r="H40" s="113"/>
      <c r="I40" s="162" t="str">
        <f>IFERROR(VLOOKUP(D40,DB!A:F,6,0),"")</f>
        <v/>
      </c>
      <c r="J40" s="162" t="str">
        <f>IFERROR(VLOOKUP(D40,DB!A:G,7,0),"")</f>
        <v/>
      </c>
      <c r="K40" s="165"/>
      <c r="L40" s="163" t="str">
        <f>IFERROR(VLOOKUP(D40,DB!A:I,9,0),"")</f>
        <v/>
      </c>
    </row>
    <row r="41" spans="1:12" ht="31.5" customHeight="1">
      <c r="A41" s="110"/>
      <c r="B41" s="162" t="str">
        <f>IFERROR(VLOOKUP(D41,DB!A:K,11,0),"")</f>
        <v/>
      </c>
      <c r="C41" s="162"/>
      <c r="D41" s="162"/>
      <c r="E41" s="163"/>
      <c r="F41" s="113"/>
      <c r="G41" s="164">
        <f ca="1">IFERROR(NOW()-F41,"-")</f>
        <v>45939.429929166668</v>
      </c>
      <c r="H41" s="113"/>
      <c r="I41" s="162" t="str">
        <f>IFERROR(VLOOKUP(D41,DB!A:F,6,0),"")</f>
        <v/>
      </c>
      <c r="J41" s="162" t="str">
        <f>IFERROR(VLOOKUP(D41,DB!A:G,7,0),"")</f>
        <v/>
      </c>
      <c r="K41" s="165"/>
      <c r="L41" s="163" t="str">
        <f>IFERROR(VLOOKUP(D41,DB!A:I,9,0),"")</f>
        <v/>
      </c>
    </row>
    <row r="42" spans="1:12" ht="31.5" customHeight="1">
      <c r="A42" s="110"/>
      <c r="B42" s="162" t="str">
        <f>IFERROR(VLOOKUP(D42,DB!A:K,11,0),"")</f>
        <v/>
      </c>
      <c r="C42" s="162"/>
      <c r="D42" s="162"/>
      <c r="E42" s="163"/>
      <c r="F42" s="113"/>
      <c r="G42" s="164">
        <f ca="1">IFERROR(NOW()-F42,"-")</f>
        <v>45939.429929166668</v>
      </c>
      <c r="H42" s="113"/>
      <c r="I42" s="162" t="str">
        <f>IFERROR(VLOOKUP(D42,DB!A:F,6,0),"")</f>
        <v/>
      </c>
      <c r="J42" s="162" t="str">
        <f>IFERROR(VLOOKUP(D42,DB!A:G,7,0),"")</f>
        <v/>
      </c>
      <c r="K42" s="165"/>
      <c r="L42" s="163" t="str">
        <f>IFERROR(VLOOKUP(D42,DB!A:I,9,0),"")</f>
        <v/>
      </c>
    </row>
    <row r="43" spans="1:12" ht="31.5" customHeight="1">
      <c r="A43" s="110"/>
      <c r="B43" s="162" t="str">
        <f>IFERROR(VLOOKUP(D43,DB!A:K,11,0),"")</f>
        <v/>
      </c>
      <c r="C43" s="162"/>
      <c r="D43" s="162"/>
      <c r="E43" s="163"/>
      <c r="F43" s="113"/>
      <c r="G43" s="164">
        <f ca="1">IFERROR(NOW()-F43,"-")</f>
        <v>45939.429929166668</v>
      </c>
      <c r="H43" s="113"/>
      <c r="I43" s="162" t="str">
        <f>IFERROR(VLOOKUP(D43,DB!A:F,6,0),"")</f>
        <v/>
      </c>
      <c r="J43" s="162" t="str">
        <f>IFERROR(VLOOKUP(D43,DB!A:G,7,0),"")</f>
        <v/>
      </c>
      <c r="K43" s="165"/>
      <c r="L43" s="163" t="str">
        <f>IFERROR(VLOOKUP(D43,DB!A:I,9,0),"")</f>
        <v/>
      </c>
    </row>
    <row r="44" spans="1:12" ht="31.5" customHeight="1">
      <c r="A44" s="110"/>
      <c r="B44" s="162" t="str">
        <f>IFERROR(VLOOKUP(D44,DB!A:K,11,0),"")</f>
        <v/>
      </c>
      <c r="C44" s="162"/>
      <c r="D44" s="162"/>
      <c r="E44" s="163"/>
      <c r="F44" s="113"/>
      <c r="G44" s="164">
        <f ca="1">IFERROR(NOW()-F44,"-")</f>
        <v>45939.429929166668</v>
      </c>
      <c r="H44" s="113"/>
      <c r="I44" s="162" t="str">
        <f>IFERROR(VLOOKUP(D44,DB!A:F,6,0),"")</f>
        <v/>
      </c>
      <c r="J44" s="162" t="str">
        <f>IFERROR(VLOOKUP(D44,DB!A:G,7,0),"")</f>
        <v/>
      </c>
      <c r="K44" s="165"/>
      <c r="L44" s="163" t="str">
        <f>IFERROR(VLOOKUP(D44,DB!A:I,9,0),"")</f>
        <v/>
      </c>
    </row>
    <row r="45" spans="1:12" ht="31.5" customHeight="1">
      <c r="A45" s="110"/>
      <c r="B45" s="162" t="str">
        <f>IFERROR(VLOOKUP(D45,DB!A:K,11,0),"")</f>
        <v/>
      </c>
      <c r="C45" s="162"/>
      <c r="D45" s="162"/>
      <c r="E45" s="163"/>
      <c r="F45" s="113"/>
      <c r="G45" s="164">
        <f ca="1">IFERROR(NOW()-F45,"-")</f>
        <v>45939.429929166668</v>
      </c>
      <c r="H45" s="113"/>
      <c r="I45" s="162" t="str">
        <f>IFERROR(VLOOKUP(D45,DB!A:F,6,0),"")</f>
        <v/>
      </c>
      <c r="J45" s="162" t="str">
        <f>IFERROR(VLOOKUP(D45,DB!A:G,7,0),"")</f>
        <v/>
      </c>
      <c r="K45" s="165"/>
      <c r="L45" s="163" t="str">
        <f>IFERROR(VLOOKUP(D45,DB!A:I,9,0),"")</f>
        <v/>
      </c>
    </row>
    <row r="46" spans="1:12" ht="31.5" customHeight="1">
      <c r="A46" s="110"/>
      <c r="B46" s="162" t="str">
        <f>IFERROR(VLOOKUP(D46,DB!A:K,11,0),"")</f>
        <v/>
      </c>
      <c r="C46" s="162"/>
      <c r="D46" s="162"/>
      <c r="E46" s="163"/>
      <c r="F46" s="113"/>
      <c r="G46" s="164">
        <f ca="1">IFERROR(NOW()-F46,"-")</f>
        <v>45939.429929166668</v>
      </c>
      <c r="H46" s="113"/>
      <c r="I46" s="162" t="str">
        <f>IFERROR(VLOOKUP(D46,DB!A:F,6,0),"")</f>
        <v/>
      </c>
      <c r="J46" s="162" t="str">
        <f>IFERROR(VLOOKUP(D46,DB!A:G,7,0),"")</f>
        <v/>
      </c>
      <c r="K46" s="165"/>
      <c r="L46" s="163" t="str">
        <f>IFERROR(VLOOKUP(D46,DB!A:I,9,0),"")</f>
        <v/>
      </c>
    </row>
    <row r="47" spans="1:12" ht="31.5" customHeight="1">
      <c r="A47" s="110"/>
      <c r="B47" s="162" t="str">
        <f>IFERROR(VLOOKUP(D47,DB!A:K,11,0),"")</f>
        <v/>
      </c>
      <c r="C47" s="162"/>
      <c r="D47" s="162"/>
      <c r="E47" s="163"/>
      <c r="F47" s="113"/>
      <c r="G47" s="164">
        <f ca="1">IFERROR(NOW()-F47,"-")</f>
        <v>45939.429929166668</v>
      </c>
      <c r="H47" s="113"/>
      <c r="I47" s="162" t="str">
        <f>IFERROR(VLOOKUP(D47,DB!A:F,6,0),"")</f>
        <v/>
      </c>
      <c r="J47" s="162" t="str">
        <f>IFERROR(VLOOKUP(D47,DB!A:G,7,0),"")</f>
        <v/>
      </c>
      <c r="K47" s="165"/>
      <c r="L47" s="163" t="str">
        <f>IFERROR(VLOOKUP(D47,DB!A:I,9,0),"")</f>
        <v/>
      </c>
    </row>
    <row r="48" spans="1:12" ht="31.5" customHeight="1">
      <c r="A48" s="110"/>
      <c r="B48" s="162" t="str">
        <f>IFERROR(VLOOKUP(D48,DB!A:K,11,0),"")</f>
        <v/>
      </c>
      <c r="C48" s="162"/>
      <c r="D48" s="162"/>
      <c r="E48" s="163"/>
      <c r="F48" s="113"/>
      <c r="G48" s="164">
        <f ca="1">IFERROR(NOW()-F48,"-")</f>
        <v>45939.429929166668</v>
      </c>
      <c r="H48" s="113"/>
      <c r="I48" s="162" t="str">
        <f>IFERROR(VLOOKUP(D48,DB!A:F,6,0),"")</f>
        <v/>
      </c>
      <c r="J48" s="162" t="str">
        <f>IFERROR(VLOOKUP(D48,DB!A:G,7,0),"")</f>
        <v/>
      </c>
      <c r="K48" s="165"/>
      <c r="L48" s="163" t="str">
        <f>IFERROR(VLOOKUP(D48,DB!A:I,9,0),"")</f>
        <v/>
      </c>
    </row>
    <row r="49" spans="1:12" ht="31.5" customHeight="1">
      <c r="A49" s="110"/>
      <c r="B49" s="109" t="str">
        <f>IFERROR(VLOOKUP(D49,DB!A:K,11,0),"")</f>
        <v/>
      </c>
      <c r="C49" s="111"/>
      <c r="D49" s="109"/>
      <c r="E49" s="112"/>
      <c r="F49" s="113"/>
      <c r="G49" s="81">
        <f ca="1">IFERROR(NOW()-F49,"-")</f>
        <v>45939.429929166668</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45939.429929166668</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45939.429929166668</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45939.429929166668</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45939.429929166668</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45939.429929166668</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45939.429929166668</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45939.429929166668</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45939.429929166668</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45939.429929166668</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45939.429929166668</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45939.429929166668</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45939.429929166668</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45939.429929166668</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45939.429929166668</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45939.429929166668</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45939.429929166668</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45939.429929166668</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45939.429929166668</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45939.429929166668</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45939.429929166668</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45939.429929166668</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45939.429929166668</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45939.429929166668</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45939.429929166668</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45939.429929166668</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45939.429929166668</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45939.429929166668</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45939.429929166668</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45939.429929166668</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45939.429929166668</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45939.429929166668</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45939.429929166668</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45939.429929166668</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45939.429929166668</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45939.429929166668</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45939.429929166668</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45939.429929166668</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45939.429929166668</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45939.429929166668</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45939.429929166668</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45939.429929166668</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45939.429929166668</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45939.429929166668</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45939.429929166668</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45939.429929166668</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45939.429929166668</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45939.429929166668</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45939.429929166668</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45939.429929166668</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45939.429929166668</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45939.429929166668</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45939.429929166668</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45939.429929166668</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45939.429929166668</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45939.429929166668</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45939.429929166668</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45939.429929166668</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45939.429929166668</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45939.429929166668</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45939.429929166668</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45939.429929166668</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45939.429929166668</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45939.429929166668</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45939.429929166668</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45939.429929166668</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45939.429929166668</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45939.429929166668</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45939.429929166668</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45939.429929166668</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45939.429929166668</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45939.429929166668</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45939.429929166668</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45939.429929166668</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45939.429929166668</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45939.429929166668</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45939.429929166668</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45939.429929166668</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45939.429929166668</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45939.429929166668</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45939.429929166668</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45939.429929166668</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45939.429929166668</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45939.429929166668</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45939.429929166668</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45939.429929166668</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45939.429929166668</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45939.429929166668</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45939.429929166668</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45939.429929166668</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45939.429929166668</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45939.429929166668</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45939.429929166668</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45939.429929166668</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45939.429929166668</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45939.429929166668</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45939.429929166668</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45939.429929166668</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45939.429929166668</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45939.429929166668</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45939.429929166668</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45939.429929166668</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45939.429929166668</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45939.429929166668</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45939.429929166668</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45939.429929166668</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45939.429929166668</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45939.429929166668</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45939.429929166668</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45939.429929166668</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45939.429929166668</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45939.429929166668</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45939.429929166668</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45939.429929166668</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45939.429929166668</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45939.429929166668</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45939.429929166668</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45939.429929166668</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45939.429929166668</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45939.429929166668</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45939.429929166668</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45939.429929166668</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45939.429929166668</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45939.429929166668</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45939.429929166668</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45939.429929166668</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45939.429929166668</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45939.429929166668</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45939.429929166668</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45939.429929166668</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45939.429929166668</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45939.429929166668</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45939.429929166668</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45939.429929166668</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45939.429929166668</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45939.429929166668</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45939.429929166668</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45939.429929166668</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45939.429929166668</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45939.429929166668</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45939.429929166668</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45939.429929166668</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45939.429929166668</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45939.429929166668</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45939.429929166668</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45939.429929166668</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45939.429929166668</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45939.429929166668</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45939.429929166668</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45939.429929166668</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45939.429929166668</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45939.429929166668</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45939.429929166668</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45939.429929166668</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45939.429929166668</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45939.429929166668</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45939.429929166668</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45939.429929166668</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45939.429929166668</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45939.429929166668</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45939.429929166668</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45939.429929166668</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45939.429929166668</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45939.429929166668</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45939.429929166668</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45939.429929166668</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45939.429929166668</v>
      </c>
      <c r="H215" s="113"/>
      <c r="I215" s="109" t="str">
        <f>IFERROR(VLOOKUP(D215,DB!A:F,6,0),"")</f>
        <v/>
      </c>
      <c r="J215" s="108" t="str">
        <f>IFERROR(VLOOKUP(D215,DB!A:G,7,0),"")</f>
        <v/>
      </c>
      <c r="K215" s="114"/>
      <c r="L215" s="115" t="str">
        <f>IFERROR(VLOOKUP(D215,DB!A:I,9,0),"")</f>
        <v/>
      </c>
    </row>
  </sheetData>
  <dataValidations count="2">
    <dataValidation allowBlank="1" showInputMessage="1" showErrorMessage="1" sqref="E1" xr:uid="{380493DB-286A-4683-AF55-C78F04945A49}"/>
    <dataValidation type="list" allowBlank="1" showInputMessage="1" showErrorMessage="1" sqref="E3 E5 E7:E21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2025-10-09T07:19:17Z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