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312" documentId="13_ncr:1_{F6CB121F-512D-4AA6-A0C1-0FB36C537598}" xr6:coauthVersionLast="47" xr6:coauthVersionMax="47" xr10:uidLastSave="{BF1001C6-2D94-4C1E-9224-E40872FF85EC}"/>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 l="1"/>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G2" i="1"/>
  <c r="I2" i="1"/>
  <c r="J2" i="1"/>
  <c r="L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alcChain>
</file>

<file path=xl/sharedStrings.xml><?xml version="1.0" encoding="utf-8"?>
<sst xmlns="http://schemas.openxmlformats.org/spreadsheetml/2006/main" count="178601" uniqueCount="39083">
  <si>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</si>
  <si>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</si>
  <si>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</si>
  <si>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</si>
  <si>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</si>
  <si>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</si>
  <si>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</si>
  <si>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</si>
  <si>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</si>
  <si>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</si>
  <si>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</si>
  <si>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</si>
  <si>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</si>
  <si>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</si>
  <si>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</si>
  <si>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</si>
  <si>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</si>
  <si>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</si>
  <si>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</si>
  <si>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</si>
  <si>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</si>
  <si>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</si>
  <si>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</si>
  <si>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</si>
  <si>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</si>
  <si>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</si>
  <si>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</si>
  <si>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</si>
  <si>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</si>
  <si>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</si>
  <si>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</si>
  <si>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</si>
  <si>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</si>
  <si>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</si>
  <si>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</si>
  <si>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</si>
  <si>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</si>
  <si>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</si>
  <si>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</si>
  <si>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</si>
  <si>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</si>
  <si>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</si>
  <si>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</si>
  <si>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</si>
  <si>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</si>
  <si>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</si>
  <si>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</si>
  <si>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</si>
  <si>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</si>
  <si>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</si>
  <si>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</si>
  <si>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</si>
  <si>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</si>
  <si>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</si>
  <si>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</si>
  <si>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</si>
  <si>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</si>
  <si>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</si>
  <si>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</si>
  <si>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</si>
  <si>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</si>
  <si>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</si>
  <si>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</si>
  <si>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</si>
  <si>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</si>
  <si>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</si>
  <si>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</si>
  <si>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</si>
  <si>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</si>
  <si>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</si>
  <si>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</si>
  <si>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</si>
  <si>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</si>
  <si>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</si>
  <si>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</si>
  <si>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</si>
  <si>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</si>
  <si>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</si>
  <si>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</si>
  <si>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</si>
  <si>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</si>
  <si>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</si>
  <si>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</si>
  <si>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</si>
  <si>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</si>
  <si>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</si>
  <si>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</si>
  <si>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</si>
  <si>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</si>
  <si>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</si>
  <si>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</si>
  <si>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</si>
  <si>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</si>
  <si>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</si>
  <si>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</si>
  <si>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</si>
  <si>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</si>
  <si>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</si>
  <si>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</si>
  <si>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</si>
  <si>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</si>
  <si>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</si>
  <si>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</si>
  <si>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</si>
  <si>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</si>
  <si>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</si>
  <si>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</si>
  <si>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</si>
  <si>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</si>
  <si>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</si>
  <si>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</si>
  <si>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</si>
  <si>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</si>
  <si>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</si>
  <si>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</si>
  <si>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</si>
  <si>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</si>
  <si>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</si>
  <si>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</si>
  <si>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</si>
  <si>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</si>
  <si>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</si>
  <si>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</si>
  <si>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</si>
  <si>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</si>
  <si>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</si>
  <si>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</si>
  <si>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</si>
  <si>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</si>
  <si>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</si>
  <si>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</si>
  <si>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</si>
  <si>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</si>
  <si>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</si>
  <si>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</si>
  <si>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</si>
  <si>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</si>
  <si>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</si>
  <si>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</si>
  <si>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</si>
  <si>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</si>
  <si>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</si>
  <si>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</si>
  <si>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</si>
  <si>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</si>
  <si>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</si>
  <si>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</si>
  <si>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</si>
  <si>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</si>
  <si>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</si>
  <si>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</si>
  <si>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</si>
  <si>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</si>
  <si>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</si>
  <si>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</si>
  <si>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</si>
  <si>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</si>
  <si>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</si>
  <si>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</si>
  <si>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</si>
  <si>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</si>
  <si>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</si>
  <si>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</si>
  <si>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</si>
  <si>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</si>
  <si>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</si>
  <si>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</si>
  <si>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</si>
  <si>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</si>
  <si>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</si>
  <si>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</si>
  <si>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</si>
  <si>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</si>
  <si>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</si>
  <si>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</si>
  <si>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</si>
  <si>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</si>
  <si>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</si>
  <si>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</si>
  <si>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</si>
  <si>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</si>
  <si>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</si>
  <si>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</si>
  <si>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</si>
  <si>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</si>
  <si>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</si>
  <si>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</si>
  <si>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</si>
  <si>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</si>
  <si>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</si>
  <si>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</si>
  <si>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</si>
  <si>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</si>
  <si>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</si>
  <si>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</si>
  <si>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</si>
  <si>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</si>
  <si>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</si>
  <si>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</si>
  <si>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</si>
  <si>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</si>
  <si>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</si>
  <si>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</si>
  <si>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</si>
  <si>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</si>
  <si>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</si>
  <si>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</si>
  <si>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</si>
  <si>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</si>
  <si>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</si>
  <si>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</si>
  <si>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</si>
  <si>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</si>
  <si>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</si>
  <si>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</si>
  <si>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</si>
  <si>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</si>
  <si>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</si>
  <si>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</si>
  <si>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</si>
  <si>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</si>
  <si>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</si>
  <si>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</si>
  <si>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</si>
  <si>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</si>
  <si>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</si>
  <si>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</si>
  <si>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</si>
  <si>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</si>
  <si>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</si>
  <si>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</si>
  <si>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</si>
  <si>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</si>
  <si>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</si>
  <si>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</si>
  <si>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</si>
  <si>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</si>
  <si>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</si>
  <si>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</si>
  <si>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</si>
  <si>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</si>
  <si>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</si>
  <si>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</si>
  <si>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</si>
  <si>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</si>
  <si>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</si>
  <si>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</si>
  <si>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</si>
  <si>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</si>
  <si>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</si>
  <si>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</si>
  <si>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</si>
  <si>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</si>
  <si>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</si>
  <si>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</si>
  <si>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</si>
  <si>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</si>
  <si>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</si>
  <si>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</si>
  <si>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</si>
  <si>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</si>
  <si>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</si>
  <si>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</si>
  <si>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</si>
  <si>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</si>
  <si>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</si>
  <si>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</si>
  <si>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</si>
  <si>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</si>
  <si>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</si>
  <si>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</si>
  <si>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</si>
  <si>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</si>
  <si>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</si>
  <si>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</si>
  <si>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</si>
  <si>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</si>
  <si>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</si>
  <si>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</si>
  <si>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</si>
  <si>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</si>
  <si>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</si>
  <si>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</si>
  <si>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</si>
  <si>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</si>
  <si>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</si>
  <si>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</si>
  <si>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</si>
  <si>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</si>
  <si>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</si>
  <si>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</si>
  <si>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</si>
  <si>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</si>
  <si>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</si>
  <si>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</si>
  <si>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</si>
  <si>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</si>
  <si>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</si>
  <si>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</si>
  <si>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</si>
  <si>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</si>
  <si>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</si>
  <si>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</si>
  <si>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</si>
  <si>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</si>
  <si>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</si>
  <si>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</si>
  <si>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</si>
  <si>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</si>
  <si>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</si>
  <si>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</si>
  <si>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</si>
  <si>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</si>
  <si>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</si>
  <si>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</si>
  <si>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</si>
  <si>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</si>
  <si>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</si>
  <si>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</si>
  <si>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</si>
  <si>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</si>
  <si>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</si>
  <si>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</si>
  <si>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</si>
  <si>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</si>
  <si>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</si>
  <si>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</si>
  <si>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</si>
  <si>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</si>
  <si>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</si>
  <si>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</si>
  <si>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</si>
  <si>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</si>
  <si>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</si>
  <si>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</si>
  <si>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</si>
  <si>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</si>
  <si>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</si>
  <si>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</si>
  <si>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</si>
  <si>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</si>
  <si>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</si>
  <si>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</si>
  <si>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</si>
  <si>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</si>
  <si>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</si>
  <si>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</si>
  <si>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</si>
  <si>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</si>
  <si>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</si>
  <si>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</si>
  <si>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</si>
  <si>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</si>
  <si>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</si>
  <si>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</si>
  <si>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</si>
  <si>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</si>
  <si>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</si>
  <si>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</si>
  <si>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</si>
  <si>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</si>
  <si>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</si>
  <si>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</si>
  <si>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</si>
  <si>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</si>
  <si>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</si>
  <si>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</si>
  <si>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</si>
  <si>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</si>
  <si>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</si>
  <si>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</si>
  <si>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</si>
  <si>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</si>
  <si>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</si>
  <si>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</si>
  <si>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</si>
  <si>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</si>
  <si>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</si>
  <si>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</si>
  <si>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</si>
  <si>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</si>
  <si>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</si>
  <si>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</si>
  <si>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</si>
  <si>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</si>
  <si>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</si>
  <si>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</si>
  <si>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</si>
  <si>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</si>
  <si>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</si>
  <si>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</si>
  <si>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</si>
  <si>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</si>
  <si>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</si>
  <si>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</si>
  <si>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</si>
  <si>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</si>
  <si>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</si>
  <si>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</si>
  <si>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</si>
  <si>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</si>
  <si>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</si>
  <si>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</si>
  <si>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</si>
  <si>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</si>
  <si>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</si>
  <si>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</si>
  <si>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</si>
  <si>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</si>
  <si>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</si>
  <si>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</si>
  <si>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</si>
  <si>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</si>
  <si>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</si>
  <si>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</si>
  <si>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</si>
  <si>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</si>
  <si>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</si>
  <si>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</si>
  <si>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</si>
  <si>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</si>
  <si>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</si>
  <si>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</si>
  <si>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</si>
  <si>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</si>
  <si>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</si>
  <si>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</si>
  <si>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</si>
  <si>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</si>
  <si>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</si>
  <si>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</si>
  <si>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</si>
  <si>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</si>
  <si>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</si>
  <si>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</si>
  <si>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</si>
  <si>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</si>
  <si>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</si>
  <si>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</si>
  <si>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</si>
  <si>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</si>
  <si>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</si>
  <si>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</si>
  <si>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</si>
  <si>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</si>
  <si>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</si>
  <si>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</si>
  <si>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</si>
  <si>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</si>
  <si>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</si>
  <si>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</si>
  <si>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</si>
  <si>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</si>
  <si>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</si>
  <si>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</si>
  <si>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</si>
  <si>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</si>
  <si>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</si>
  <si>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</si>
  <si>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</si>
  <si>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</si>
  <si>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</si>
  <si>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</si>
  <si>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</si>
  <si>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</si>
  <si>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</si>
  <si>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</si>
  <si>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</si>
  <si>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</si>
  <si>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</si>
  <si>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</si>
  <si>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</si>
  <si>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</si>
  <si>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</si>
  <si>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</si>
  <si>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</si>
  <si>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</si>
  <si>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</si>
  <si>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</si>
  <si>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</si>
  <si>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</si>
  <si>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</si>
  <si>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</si>
  <si>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</si>
  <si>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</si>
  <si>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</si>
  <si>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</si>
  <si>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</si>
  <si>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</si>
  <si>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</si>
  <si>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</si>
  <si>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</si>
  <si>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</si>
  <si>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</si>
  <si>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</si>
  <si>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</si>
  <si>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</si>
  <si>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</si>
  <si>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</si>
  <si>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</si>
  <si>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</si>
  <si>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</si>
  <si>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</si>
  <si>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</si>
  <si>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</si>
  <si>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</si>
  <si>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</si>
  <si>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</si>
  <si>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</si>
  <si>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</si>
  <si>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</si>
  <si>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</si>
  <si>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</si>
  <si>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</si>
  <si>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</si>
  <si>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</si>
  <si>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</si>
  <si>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</si>
  <si>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</si>
  <si>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</si>
  <si>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</si>
  <si>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</si>
  <si>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</si>
  <si>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</si>
  <si>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</si>
  <si>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</si>
  <si>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</si>
  <si>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</si>
  <si>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</si>
  <si>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</si>
  <si>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</si>
  <si>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</si>
  <si>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</si>
  <si>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</si>
  <si>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</si>
  <si>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</si>
  <si>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</si>
  <si>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</si>
  <si>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</si>
  <si>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</si>
  <si>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</si>
  <si>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</si>
  <si>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</si>
  <si>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</si>
  <si>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</si>
  <si>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</si>
  <si>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</si>
  <si>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</si>
  <si>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</si>
  <si>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</si>
  <si>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</si>
  <si>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</si>
  <si>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</si>
  <si>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</si>
  <si>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</si>
  <si>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</si>
  <si>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</si>
  <si>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</si>
  <si>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</si>
  <si>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</si>
  <si>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</si>
  <si>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</si>
  <si>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</si>
  <si>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</si>
  <si>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</si>
  <si>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</si>
  <si>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</si>
  <si>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</si>
  <si>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</si>
  <si>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</si>
  <si>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</si>
  <si>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</si>
  <si>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</si>
  <si>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</si>
  <si>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</si>
  <si>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</si>
  <si>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</si>
  <si>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</si>
  <si>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</si>
  <si>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</si>
  <si>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</si>
  <si>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</si>
  <si>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</si>
  <si>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</si>
  <si>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</si>
  <si>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</si>
  <si>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</si>
  <si>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</si>
  <si>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</si>
  <si>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</si>
  <si>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</si>
  <si>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</si>
  <si>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</si>
  <si>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</si>
  <si>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</si>
  <si>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</si>
  <si>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</si>
  <si>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</si>
  <si>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</si>
  <si>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</si>
  <si>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</si>
  <si>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</si>
  <si>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</si>
  <si>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</si>
  <si>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</si>
  <si>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</si>
  <si>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</si>
  <si>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</si>
  <si>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</si>
  <si>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</si>
  <si>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</si>
  <si>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</si>
  <si>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</si>
  <si>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</si>
  <si>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</si>
  <si>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</si>
  <si>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</si>
  <si>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</si>
  <si>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</si>
  <si>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</si>
  <si>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</si>
  <si>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</si>
  <si>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</si>
  <si>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</si>
  <si>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</si>
  <si>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</si>
  <si>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</si>
  <si>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</si>
  <si>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</si>
  <si>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</si>
  <si>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</si>
  <si>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</si>
  <si>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</si>
  <si>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</si>
  <si>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</si>
  <si>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</si>
  <si>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</si>
  <si>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</si>
  <si>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</si>
  <si>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</si>
  <si>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</si>
  <si>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</si>
  <si>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</si>
  <si>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</si>
  <si>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</si>
  <si>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</si>
  <si>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</si>
  <si>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</si>
  <si>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</si>
  <si>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</si>
  <si>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</si>
  <si>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</si>
  <si>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</si>
  <si>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</si>
  <si>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</si>
  <si>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</si>
  <si>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</si>
  <si>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</si>
  <si>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</si>
  <si>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</si>
  <si>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</si>
  <si>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</si>
  <si>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</si>
  <si>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</si>
  <si>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</si>
  <si>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</si>
  <si>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</si>
  <si>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</si>
  <si>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</si>
  <si>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</si>
  <si>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</si>
  <si>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</si>
  <si>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</si>
  <si>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</si>
  <si>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</si>
  <si>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</si>
  <si>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</si>
  <si>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</si>
  <si>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</si>
  <si>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</si>
  <si>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</si>
  <si>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</si>
  <si>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</si>
  <si>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</si>
  <si>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</si>
  <si>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</si>
  <si>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</si>
  <si>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</si>
  <si>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</si>
  <si>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</si>
  <si>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</si>
  <si>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</si>
  <si>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</si>
  <si>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</si>
  <si>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</si>
  <si>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</si>
  <si>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</si>
  <si>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</si>
  <si>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</si>
  <si>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</si>
  <si>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</si>
  <si>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</si>
  <si>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</si>
  <si>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</si>
  <si>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</si>
  <si>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</si>
  <si>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</si>
  <si>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</si>
  <si>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</si>
  <si>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</si>
  <si>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</si>
  <si>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</si>
  <si>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</si>
  <si>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</si>
  <si>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</si>
  <si>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</si>
  <si>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</si>
  <si>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</si>
  <si>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</si>
  <si>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</si>
  <si>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</si>
  <si>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</si>
  <si>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</si>
  <si>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</si>
  <si>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</si>
  <si>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</si>
  <si>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</si>
  <si>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</si>
  <si>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</si>
  <si>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</si>
  <si>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</si>
  <si>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</si>
  <si>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</si>
  <si>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</si>
  <si>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</si>
  <si>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</si>
  <si>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</si>
  <si>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</si>
  <si>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</si>
  <si>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</si>
  <si>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</si>
  <si>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</si>
  <si>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</si>
  <si>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</si>
  <si>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</si>
  <si>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</si>
  <si>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</si>
  <si>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</si>
  <si>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</si>
  <si>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</si>
  <si>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</si>
  <si>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</si>
  <si>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</si>
  <si>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</si>
  <si>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</si>
  <si>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</si>
  <si>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</si>
  <si>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</si>
  <si>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</si>
  <si>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</si>
  <si>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</si>
  <si>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</si>
  <si>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</si>
  <si>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</si>
  <si>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</si>
  <si>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</si>
  <si>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</si>
  <si>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</si>
  <si>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</si>
  <si>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</si>
  <si>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</si>
  <si>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</si>
  <si>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</si>
  <si>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</si>
  <si>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</si>
  <si>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</si>
  <si>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</si>
  <si>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</si>
  <si>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</si>
  <si>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</si>
  <si>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</si>
  <si>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</si>
  <si>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</si>
  <si>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</si>
  <si>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</si>
  <si>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</si>
  <si>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</si>
  <si>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</si>
  <si>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</si>
  <si>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</si>
  <si>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</si>
  <si>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</si>
  <si>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</si>
  <si>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</si>
  <si>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</si>
  <si>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</si>
  <si>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</si>
  <si>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</si>
  <si>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</si>
  <si>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</si>
  <si>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</si>
  <si>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</si>
  <si>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</si>
  <si>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</si>
  <si>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</si>
  <si>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</si>
  <si>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</si>
  <si>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</si>
  <si>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</si>
  <si>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</si>
  <si>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</si>
  <si>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</si>
  <si>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</si>
  <si>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</si>
  <si>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</si>
  <si>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</si>
  <si>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</si>
  <si>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</si>
  <si>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</si>
  <si>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</si>
  <si>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</si>
  <si>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</si>
  <si>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</si>
  <si>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</si>
  <si>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</si>
  <si>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</si>
  <si>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</si>
  <si>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</si>
  <si>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</si>
  <si>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</si>
  <si>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</si>
  <si>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</si>
  <si>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</si>
  <si>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</si>
  <si>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</si>
  <si>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</si>
  <si>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</si>
  <si>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</si>
  <si>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</si>
  <si>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</si>
  <si>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</si>
  <si>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</si>
  <si>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</si>
  <si>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</si>
  <si>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</si>
  <si>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</si>
  <si>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</si>
  <si>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</si>
  <si>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</si>
  <si>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</si>
  <si>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</si>
  <si>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</si>
  <si>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</si>
  <si>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</si>
  <si>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</si>
  <si>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</si>
  <si>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</si>
  <si>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</si>
  <si>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</si>
  <si>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</si>
  <si>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</si>
  <si>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</si>
  <si>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</si>
  <si>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</si>
  <si>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</si>
  <si>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</si>
  <si>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</si>
  <si>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</si>
  <si>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</si>
  <si>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</si>
  <si>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</si>
  <si>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</si>
  <si>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</si>
  <si>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</si>
  <si>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</si>
  <si>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</si>
  <si>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</si>
  <si>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</si>
  <si>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</si>
  <si>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</si>
  <si>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</si>
  <si>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</si>
  <si>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</si>
  <si>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</si>
  <si>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</si>
  <si>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</si>
  <si>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</si>
  <si>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</si>
  <si>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</si>
  <si>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</si>
  <si>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</si>
  <si>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</si>
  <si>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</si>
  <si>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</si>
  <si>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</si>
  <si>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</si>
  <si>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</si>
  <si>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</si>
  <si>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</si>
  <si>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</si>
  <si>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</si>
  <si>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</si>
  <si>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</si>
  <si>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</si>
  <si>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</si>
  <si>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</si>
  <si>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</si>
  <si>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</si>
  <si>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</si>
  <si>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</si>
  <si>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</si>
  <si>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</si>
  <si>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</si>
  <si>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</si>
  <si>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</si>
  <si>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</si>
  <si>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</si>
  <si>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</si>
  <si>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</si>
  <si>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</si>
  <si>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</si>
  <si>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</si>
  <si>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</si>
  <si>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</si>
  <si>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</si>
  <si>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</si>
  <si>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</si>
  <si>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</si>
  <si>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</si>
  <si>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</si>
  <si>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</si>
  <si>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</si>
  <si>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</si>
  <si>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</si>
  <si>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</si>
  <si>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</si>
  <si>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</si>
  <si>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</si>
  <si>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</si>
  <si>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</si>
  <si>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</si>
  <si>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</si>
  <si>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</si>
  <si>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</si>
  <si>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</si>
  <si>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</si>
  <si>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</si>
  <si>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</si>
  <si>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</si>
  <si>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</si>
  <si>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</si>
  <si>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</si>
  <si>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</si>
  <si>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</si>
  <si>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</si>
  <si>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</si>
  <si>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</si>
  <si>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</si>
  <si>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</si>
  <si>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</si>
  <si>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</si>
  <si>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</si>
  <si>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</si>
  <si>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</si>
  <si>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</si>
  <si>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</si>
  <si>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</si>
  <si>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</si>
  <si>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</si>
  <si>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</si>
  <si>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</si>
  <si>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</si>
  <si>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</si>
  <si>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</si>
  <si>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</si>
  <si>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</si>
  <si>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</si>
  <si>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</si>
  <si>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</si>
  <si>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</si>
  <si>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</si>
  <si>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</si>
  <si>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</si>
  <si>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</si>
  <si>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</si>
  <si>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</si>
  <si>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</si>
  <si>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</si>
  <si>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</si>
  <si>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</si>
  <si>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</si>
  <si>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</si>
  <si>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</si>
  <si>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</si>
  <si>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</si>
  <si>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</si>
  <si>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</si>
  <si>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</si>
  <si>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</si>
  <si>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</si>
  <si>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</si>
  <si>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</si>
  <si>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</si>
  <si>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</si>
  <si>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</si>
  <si>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</si>
  <si>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</si>
  <si>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</si>
  <si>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</si>
  <si>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</si>
  <si>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</si>
  <si>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</si>
  <si>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</si>
  <si>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</si>
  <si>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</si>
  <si>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</si>
  <si>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</si>
  <si>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</si>
  <si>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</si>
  <si>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</si>
  <si>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</si>
  <si>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</si>
  <si>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</si>
  <si>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</si>
  <si>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</si>
  <si>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</si>
  <si>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</si>
  <si>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</si>
  <si>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</si>
  <si>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</si>
  <si>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</si>
  <si>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</si>
  <si>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</si>
  <si>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</si>
  <si>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</si>
  <si>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</si>
  <si>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</si>
  <si>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</si>
  <si>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</si>
  <si>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</si>
  <si>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</si>
  <si>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</si>
  <si>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</si>
  <si>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</si>
  <si>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</si>
  <si>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</si>
  <si>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</si>
  <si>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</si>
  <si>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</si>
  <si>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</si>
  <si>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</si>
  <si>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</si>
  <si>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</si>
  <si>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</si>
  <si>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</si>
  <si>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</si>
  <si>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</si>
  <si>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</si>
  <si>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</si>
  <si>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</si>
  <si>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</si>
  <si>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</si>
  <si>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</si>
  <si>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</si>
  <si>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</si>
  <si>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</si>
  <si>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</si>
  <si>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</si>
  <si>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</si>
  <si>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</si>
  <si>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</si>
  <si>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</si>
  <si>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</si>
  <si>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</si>
  <si>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</si>
  <si>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</si>
  <si>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</si>
  <si>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</si>
  <si>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</si>
  <si>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</si>
  <si>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</si>
  <si>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</si>
  <si>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</si>
  <si>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</si>
  <si>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</si>
  <si>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</si>
  <si>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</si>
  <si>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</si>
  <si>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</si>
  <si>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</si>
  <si>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</si>
  <si>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</si>
  <si>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</si>
  <si>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</si>
  <si>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</si>
  <si>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</si>
  <si>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</si>
  <si>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</si>
  <si>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</si>
  <si>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</si>
  <si>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</si>
  <si>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</si>
  <si>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</si>
  <si>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</si>
  <si>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</si>
  <si>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</si>
  <si>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</si>
  <si>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</si>
  <si>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</si>
  <si>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</si>
  <si>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</si>
  <si>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</si>
  <si>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</si>
  <si>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</si>
  <si>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</si>
  <si>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</si>
  <si>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</si>
  <si>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</si>
  <si>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</si>
  <si>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</si>
  <si>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</si>
  <si>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</si>
  <si>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</si>
  <si>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</si>
  <si>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</si>
  <si>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</si>
  <si>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</si>
  <si>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</si>
  <si>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</si>
  <si>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</si>
  <si>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</si>
  <si>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</si>
  <si>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</si>
  <si>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</si>
  <si>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</si>
  <si>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</si>
  <si>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</si>
  <si>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</si>
  <si>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</si>
  <si>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</si>
  <si>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</si>
  <si>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</si>
  <si>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</si>
  <si>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</si>
  <si>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</si>
  <si>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</si>
  <si>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</si>
  <si>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</si>
  <si>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</si>
  <si>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</si>
  <si>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</si>
  <si>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</si>
  <si>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</si>
  <si>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</si>
  <si>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</si>
  <si>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</si>
  <si>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</si>
  <si>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</si>
  <si>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</si>
  <si>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</si>
  <si>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</si>
  <si>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</si>
  <si>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</si>
  <si>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</si>
  <si>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</si>
  <si>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</si>
  <si>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</si>
  <si>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</si>
  <si>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</si>
  <si>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</si>
  <si>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</si>
  <si>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</si>
  <si>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</si>
  <si>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</si>
  <si>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</si>
  <si>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</si>
  <si>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</si>
  <si>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</si>
  <si>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</si>
  <si>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</si>
  <si>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</si>
  <si>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</si>
  <si>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</si>
  <si>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</si>
  <si>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</si>
  <si>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</si>
  <si>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</si>
  <si>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</si>
  <si>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</si>
  <si>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</si>
  <si>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</si>
  <si>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</si>
  <si>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</si>
  <si>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</si>
  <si>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</si>
  <si>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</si>
  <si>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</si>
  <si>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</si>
  <si>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</si>
  <si>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</si>
  <si>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</si>
  <si>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</si>
  <si>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</si>
  <si>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</si>
  <si>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</si>
  <si>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</si>
  <si>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</si>
  <si>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</si>
  <si>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</si>
  <si>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</si>
  <si>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</si>
  <si>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</si>
  <si>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</si>
  <si>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</si>
  <si>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</si>
  <si>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</si>
  <si>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</si>
  <si>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</si>
  <si>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</si>
  <si>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</si>
  <si>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</si>
  <si>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</si>
  <si>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</si>
  <si>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</si>
  <si>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</si>
  <si>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</si>
  <si>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</si>
  <si>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</si>
  <si>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</si>
  <si>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</si>
  <si>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</si>
  <si>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</si>
  <si>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</si>
  <si>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</si>
  <si>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</si>
  <si>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</si>
  <si>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</si>
  <si>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</si>
  <si>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</si>
  <si>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</si>
  <si>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</si>
  <si>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</si>
  <si>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</si>
  <si>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</si>
  <si>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</si>
  <si>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</si>
  <si>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</si>
  <si>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</si>
  <si>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</si>
  <si>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</si>
  <si>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</si>
  <si>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</si>
  <si>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</si>
  <si>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</si>
  <si>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</si>
  <si>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</si>
  <si>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</si>
  <si>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</si>
  <si>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</si>
  <si>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</si>
  <si>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</si>
  <si>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</si>
  <si>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</si>
  <si>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</si>
  <si>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</si>
  <si>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</si>
  <si>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</si>
  <si>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</si>
  <si>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</si>
  <si>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</si>
  <si>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</si>
  <si>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</si>
  <si>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</si>
  <si>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</si>
  <si>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</si>
  <si>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</si>
  <si>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</si>
  <si>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</si>
  <si>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</si>
  <si>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</si>
  <si>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</si>
  <si>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</si>
  <si>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</si>
  <si>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</si>
  <si>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</si>
  <si>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</si>
  <si>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</si>
  <si>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</si>
  <si>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</si>
  <si>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</si>
  <si>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</si>
  <si>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</si>
  <si>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</si>
  <si>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</si>
  <si>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</si>
  <si>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</si>
  <si>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</si>
  <si>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</si>
  <si>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</si>
  <si>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</si>
  <si>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</si>
  <si>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</si>
  <si>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</si>
  <si>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</si>
  <si>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</si>
  <si>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</si>
  <si>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</si>
  <si>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</si>
  <si>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</si>
  <si>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</si>
  <si>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</si>
  <si>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</si>
  <si>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</si>
  <si>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</si>
  <si>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</si>
  <si>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</si>
  <si>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</si>
  <si>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</si>
  <si>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</si>
  <si>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</si>
  <si>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</si>
  <si>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</si>
  <si>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</si>
  <si>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</si>
  <si>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</si>
  <si>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</si>
  <si>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</si>
  <si>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</si>
  <si>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</si>
  <si>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</si>
  <si>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</si>
  <si>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</si>
  <si>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</si>
  <si>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</si>
  <si>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</si>
  <si>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</si>
  <si>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</si>
  <si>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</si>
  <si>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</si>
  <si>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</si>
  <si>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</si>
  <si>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</si>
  <si>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</si>
  <si>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</si>
  <si>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</si>
  <si>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</si>
  <si>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</si>
  <si>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</si>
  <si>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</si>
  <si>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</si>
  <si>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</si>
  <si>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</si>
  <si>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</si>
  <si>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</si>
  <si>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</si>
  <si>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</si>
  <si>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</si>
  <si>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</si>
  <si>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</si>
  <si>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</si>
  <si>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</si>
  <si>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</si>
  <si>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</si>
  <si>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</si>
  <si>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</si>
  <si>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</si>
  <si>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</si>
  <si>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</si>
  <si>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</si>
  <si>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</si>
  <si>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</si>
  <si>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</si>
  <si>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</si>
  <si>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</si>
  <si>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</si>
  <si>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</si>
  <si>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</si>
  <si>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</si>
  <si>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</si>
  <si>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</si>
  <si>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</si>
  <si>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</si>
  <si>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</si>
  <si>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</si>
  <si>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</si>
  <si>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</si>
  <si>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</si>
  <si>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</si>
  <si>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</si>
  <si>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</si>
  <si>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</si>
  <si>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</si>
  <si>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</si>
  <si>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</si>
  <si>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</si>
  <si>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</si>
  <si>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</si>
  <si>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</si>
  <si>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</si>
  <si>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</si>
  <si>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</si>
  <si>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</si>
  <si>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</si>
  <si>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</si>
  <si>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</si>
  <si>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</si>
  <si>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</si>
  <si>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</si>
  <si>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</si>
  <si>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</si>
  <si>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</si>
  <si>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</si>
  <si>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</si>
  <si>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</si>
  <si>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</si>
  <si>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</si>
  <si>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</si>
  <si>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</si>
  <si>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</si>
  <si>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</si>
  <si>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</si>
  <si>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</si>
  <si>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</si>
  <si>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</si>
  <si>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</si>
  <si>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</si>
  <si>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</si>
  <si>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</si>
  <si>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</si>
  <si>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</si>
  <si>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</si>
  <si>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</si>
  <si>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</si>
  <si>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</si>
  <si>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</si>
  <si>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</si>
  <si>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</si>
  <si>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</si>
  <si>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</si>
  <si>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</si>
  <si>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</si>
  <si>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</si>
  <si>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</si>
  <si>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</si>
  <si>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</si>
  <si>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</si>
  <si>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</si>
  <si>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</si>
  <si>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</si>
  <si>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</si>
  <si>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</si>
  <si>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</si>
  <si>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</si>
  <si>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</si>
  <si>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</si>
  <si>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</si>
  <si>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</si>
  <si>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</si>
  <si>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</si>
  <si>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</si>
  <si>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</si>
  <si>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</si>
  <si>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</si>
  <si>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</si>
  <si>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</si>
  <si>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</si>
  <si>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</si>
  <si>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</si>
  <si>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</si>
  <si>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</si>
  <si>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</si>
  <si>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</si>
  <si>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</si>
  <si>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</si>
  <si>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</si>
  <si>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</si>
  <si>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</si>
  <si>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</si>
  <si>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</si>
  <si>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</si>
  <si>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</si>
  <si>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</si>
  <si>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</si>
  <si>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</si>
  <si>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</si>
  <si>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</si>
  <si>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</si>
  <si>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</si>
  <si>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</si>
  <si>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</si>
  <si>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</si>
  <si>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</si>
  <si>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</si>
  <si>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</si>
  <si>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</si>
  <si>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</si>
  <si>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</si>
  <si>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</si>
  <si>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</si>
  <si>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</si>
  <si>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</si>
  <si>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</si>
  <si>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</si>
  <si>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</si>
  <si>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</si>
  <si>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</si>
  <si>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</si>
  <si>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</si>
  <si>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</si>
  <si>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</si>
  <si>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</si>
  <si>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</si>
  <si>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</si>
  <si>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</si>
  <si>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</si>
  <si>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</si>
  <si>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</si>
  <si>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</si>
  <si>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</si>
  <si>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</si>
  <si>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</si>
  <si>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</si>
  <si>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</si>
  <si>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</si>
  <si>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</si>
  <si>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</si>
  <si>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</si>
  <si>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</si>
  <si>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</si>
  <si>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</si>
  <si>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</si>
  <si>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</si>
  <si>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</si>
  <si>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</si>
  <si>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</si>
  <si>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</si>
  <si>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</si>
  <si>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</si>
  <si>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</si>
  <si>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</si>
  <si>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</si>
  <si>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</si>
  <si>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</si>
  <si>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</si>
  <si>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</si>
  <si>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</si>
  <si>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</si>
  <si>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</si>
  <si>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</si>
  <si>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</si>
  <si>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</si>
  <si>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</si>
  <si>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</si>
  <si>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</si>
  <si>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</si>
  <si>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</si>
  <si>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</si>
  <si>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</si>
  <si>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</si>
  <si>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</si>
  <si>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</si>
  <si>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</si>
  <si>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</si>
  <si>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</si>
  <si>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</si>
  <si>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</si>
  <si>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</si>
  <si>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</si>
  <si>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</si>
  <si>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</si>
  <si>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</si>
  <si>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</si>
  <si>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</si>
  <si>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</si>
  <si>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</si>
  <si>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</si>
  <si>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</si>
  <si>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</si>
  <si>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</si>
  <si>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</si>
  <si>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</si>
  <si>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</si>
  <si>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</si>
  <si>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</si>
  <si>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</si>
  <si>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</si>
  <si>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</si>
  <si>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</si>
  <si>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</si>
  <si>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</si>
  <si>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</si>
  <si>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</si>
  <si>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</si>
  <si>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</si>
  <si>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</si>
  <si>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</si>
  <si>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</si>
  <si>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</si>
  <si>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</si>
  <si>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</si>
  <si>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</si>
  <si>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</si>
  <si>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</si>
  <si>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</si>
  <si>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</si>
  <si>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</si>
  <si>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</si>
  <si>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</si>
  <si>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</si>
  <si>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</si>
  <si>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</si>
  <si>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</si>
  <si>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</si>
  <si>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</si>
  <si>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</si>
  <si>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</si>
  <si>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</si>
  <si>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</si>
  <si>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</si>
  <si>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</si>
  <si>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</si>
  <si>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</si>
  <si>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</si>
  <si>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</si>
  <si>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</si>
  <si>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</si>
  <si>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</si>
  <si>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</si>
  <si>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</si>
  <si>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</si>
  <si>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</si>
  <si>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</si>
  <si>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</si>
  <si>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</si>
  <si>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</si>
  <si>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</si>
  <si>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</si>
  <si>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</si>
  <si>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</si>
  <si>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</si>
  <si>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</si>
  <si>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</si>
  <si>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</si>
  <si>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</si>
  <si>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</si>
  <si>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</si>
  <si>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</si>
  <si>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</si>
  <si>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</si>
  <si>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</si>
  <si>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</si>
  <si>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</si>
  <si>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</si>
  <si>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</si>
  <si>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</si>
  <si>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</si>
  <si>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</si>
  <si>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</si>
  <si>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</si>
  <si>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</si>
  <si>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</si>
  <si>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</si>
  <si>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</si>
  <si>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</si>
  <si>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</si>
  <si>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</si>
  <si>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</si>
  <si>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</si>
  <si>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</si>
  <si>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</si>
  <si>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</si>
  <si>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</si>
  <si>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</si>
  <si>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</si>
  <si>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</si>
  <si>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</si>
  <si>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</si>
  <si>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</si>
  <si>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</si>
  <si>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</si>
  <si>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</si>
  <si>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</si>
  <si>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</si>
  <si>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</si>
  <si>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</si>
  <si>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</si>
  <si>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</si>
  <si>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</si>
  <si>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</si>
  <si>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</si>
  <si>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</si>
  <si>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</si>
  <si>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</si>
  <si>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</si>
  <si>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</si>
  <si>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</si>
  <si>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</si>
  <si>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</si>
  <si>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</si>
  <si>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</si>
  <si>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</si>
  <si>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</si>
  <si>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</si>
  <si>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</si>
  <si>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</si>
  <si>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</si>
  <si>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</si>
  <si>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</si>
  <si>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</si>
  <si>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</si>
  <si>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</si>
  <si>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</si>
  <si>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</si>
  <si>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</si>
  <si>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</si>
  <si>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</si>
  <si>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</si>
  <si>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</si>
  <si>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</si>
  <si>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</si>
  <si>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</si>
  <si>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</si>
  <si>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</si>
  <si>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</si>
  <si>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</si>
  <si>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</si>
  <si>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</si>
  <si>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</si>
  <si>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</si>
  <si>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</si>
  <si>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</si>
  <si>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</si>
  <si>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</si>
  <si>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</si>
  <si>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</si>
  <si>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</si>
  <si>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</si>
  <si>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</si>
  <si>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</si>
  <si>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</si>
  <si>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</si>
  <si>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</si>
  <si>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</si>
  <si>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</si>
  <si>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</si>
  <si>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</si>
  <si>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</si>
  <si>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</si>
  <si>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</si>
  <si>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</si>
  <si>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</si>
  <si>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</si>
  <si>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</si>
  <si>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</si>
  <si>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</si>
  <si>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</si>
  <si>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</si>
  <si>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</si>
  <si>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</si>
  <si>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</si>
  <si>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</si>
  <si>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</si>
  <si>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</si>
  <si>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</si>
  <si>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</si>
  <si>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</si>
  <si>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</si>
  <si>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</si>
  <si>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</si>
  <si>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</si>
  <si>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</si>
  <si>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</si>
  <si>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</si>
  <si>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</si>
  <si>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</si>
  <si>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</si>
  <si>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</si>
  <si>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</si>
  <si>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</si>
  <si>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</si>
  <si>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</si>
  <si>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</si>
  <si>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</si>
  <si>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</si>
  <si>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</si>
  <si>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</si>
  <si>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</si>
  <si>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</si>
  <si>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</si>
  <si>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</si>
  <si>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</si>
  <si>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</si>
  <si>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</si>
  <si>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</si>
  <si>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</si>
  <si>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</si>
  <si>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</si>
  <si>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</si>
  <si>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</si>
  <si>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</si>
  <si>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</si>
  <si>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</si>
  <si>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</si>
  <si>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</si>
  <si>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</si>
  <si>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</si>
  <si>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</si>
  <si>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</si>
  <si>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</si>
  <si>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</si>
  <si>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</si>
  <si>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</si>
  <si>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</si>
  <si>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</si>
  <si>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</si>
  <si>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</si>
  <si>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</si>
  <si>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</si>
  <si>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</si>
  <si>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</si>
  <si>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</si>
  <si>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</si>
  <si>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</si>
  <si>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</si>
  <si>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</si>
  <si>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</si>
  <si>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</si>
  <si>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</si>
  <si>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</si>
  <si>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</si>
  <si>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</si>
  <si>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</si>
  <si>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</si>
  <si>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</si>
  <si>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</si>
  <si>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</si>
  <si>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</si>
  <si>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</si>
  <si>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</si>
  <si>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</si>
  <si>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</si>
  <si>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</si>
  <si>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</si>
  <si>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</si>
  <si>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</si>
  <si>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</si>
  <si>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</si>
  <si>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</si>
  <si>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</si>
  <si>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</si>
  <si>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</si>
  <si>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</si>
  <si>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</si>
  <si>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</si>
  <si>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</si>
  <si>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</si>
  <si>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</si>
  <si>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</si>
  <si>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</si>
  <si>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</si>
  <si>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</si>
  <si>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</si>
  <si>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</si>
  <si>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</si>
  <si>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</si>
  <si>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</si>
  <si>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</si>
  <si>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</si>
  <si>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</si>
  <si>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</si>
  <si>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</si>
  <si>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</si>
  <si>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</si>
  <si>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</si>
  <si>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</si>
  <si>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</si>
  <si>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</si>
  <si>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</si>
  <si>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</si>
  <si>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</si>
  <si>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</si>
  <si>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</si>
  <si>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</si>
  <si>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</si>
  <si>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</si>
  <si>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</si>
  <si>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</si>
  <si>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</si>
  <si>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</si>
  <si>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</si>
  <si>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</si>
  <si>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</si>
  <si>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</si>
  <si>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</si>
  <si>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</si>
  <si>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</si>
  <si>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</si>
  <si>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</si>
  <si>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</si>
  <si>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</si>
  <si>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</si>
  <si>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</si>
  <si>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</si>
  <si>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</si>
  <si>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</si>
  <si>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</si>
  <si>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</si>
  <si>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</si>
  <si>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</si>
  <si>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</si>
  <si>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</si>
  <si>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</si>
  <si>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</si>
  <si>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</si>
  <si>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</si>
  <si>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</si>
  <si>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</si>
  <si>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</si>
  <si>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</si>
  <si>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</si>
  <si>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</si>
  <si>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</si>
  <si>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</si>
  <si>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</si>
  <si>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</si>
  <si>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</si>
  <si>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</si>
  <si>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</si>
  <si>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</si>
  <si>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</si>
  <si>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</si>
  <si>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</si>
  <si>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</si>
  <si>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</si>
  <si>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</si>
  <si>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</si>
  <si>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</si>
  <si>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</si>
  <si>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</si>
  <si>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</si>
  <si>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</si>
  <si>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</si>
  <si>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</si>
  <si>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</si>
  <si>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</si>
  <si>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</si>
  <si>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</si>
  <si>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</si>
  <si>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</si>
  <si>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</si>
  <si>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</si>
  <si>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</si>
  <si>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</si>
  <si>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</si>
  <si>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</si>
  <si>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</si>
  <si>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</si>
  <si>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</si>
  <si>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</si>
  <si>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</si>
  <si>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</si>
  <si>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</si>
  <si>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</si>
  <si>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</si>
  <si>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</si>
  <si>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</si>
  <si>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</si>
  <si>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</si>
  <si>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</si>
  <si>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</si>
  <si>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</si>
  <si>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</si>
  <si>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</si>
  <si>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</si>
  <si>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</si>
  <si>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</si>
  <si>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</si>
  <si>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</si>
  <si>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</si>
  <si>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</si>
  <si>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</si>
  <si>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</si>
  <si>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</si>
  <si>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</si>
  <si>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</si>
  <si>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</si>
  <si>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</si>
  <si>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</si>
  <si>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</si>
  <si>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</si>
  <si>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</si>
  <si>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</si>
  <si>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</si>
  <si>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</si>
  <si>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</si>
  <si>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</si>
  <si>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</si>
  <si>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</si>
  <si>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</si>
  <si>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</si>
  <si>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</si>
  <si>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</si>
  <si>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</si>
  <si>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</si>
  <si>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</si>
  <si>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</si>
  <si>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</si>
  <si>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</si>
  <si>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</si>
  <si>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</si>
  <si>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</si>
  <si>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</si>
  <si>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</si>
  <si>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</si>
  <si>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</si>
  <si>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</si>
  <si>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</si>
  <si>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</si>
  <si>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</si>
  <si>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</si>
  <si>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</si>
  <si>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</si>
  <si>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</si>
  <si>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</si>
  <si>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</si>
  <si>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</si>
  <si>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</si>
  <si>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</si>
  <si>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</si>
  <si>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</si>
  <si>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</si>
  <si>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</si>
  <si>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</si>
  <si>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</si>
  <si>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</si>
  <si>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</si>
  <si>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</si>
  <si>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</si>
  <si>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</si>
  <si>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</si>
  <si>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</si>
  <si>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</si>
  <si>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</si>
  <si>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</si>
  <si>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</si>
  <si>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</si>
  <si>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</si>
  <si>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</si>
  <si>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</si>
  <si>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</si>
  <si>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</si>
  <si>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</si>
  <si>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</si>
  <si>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</si>
  <si>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</si>
  <si>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</si>
  <si>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</si>
  <si>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</si>
  <si>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</si>
  <si>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</si>
  <si>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</si>
  <si>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</si>
  <si>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</si>
  <si>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</si>
  <si>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</si>
  <si>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</si>
  <si>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</si>
  <si>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</si>
  <si>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</si>
  <si>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</si>
  <si>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</si>
  <si>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</si>
  <si>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</si>
  <si>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</si>
  <si>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</si>
  <si>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</si>
  <si>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</si>
  <si>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</si>
  <si>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</si>
  <si>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</si>
  <si>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</si>
  <si>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</si>
  <si>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</si>
  <si>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</si>
  <si>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</si>
  <si>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</si>
  <si>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</si>
  <si>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</si>
  <si>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</si>
  <si>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</si>
  <si>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</si>
  <si>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</si>
  <si>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</si>
  <si>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</si>
  <si>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</si>
  <si>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</si>
  <si>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</si>
  <si>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</si>
  <si>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</si>
  <si>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</si>
  <si>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</si>
  <si>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</si>
  <si>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</si>
  <si>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</si>
  <si>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</si>
  <si>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</si>
  <si>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</si>
  <si>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</si>
  <si>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</si>
  <si>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</si>
  <si>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</si>
  <si>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</si>
  <si>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</si>
  <si>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</si>
  <si>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</si>
  <si>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</si>
  <si>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</si>
  <si>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</si>
  <si>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</si>
  <si>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</si>
  <si>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</si>
  <si>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</si>
  <si>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</si>
  <si>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</si>
  <si>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</si>
  <si>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</si>
  <si>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</si>
  <si>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</si>
  <si>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</si>
  <si>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</si>
  <si>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</si>
  <si>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</si>
  <si>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</si>
  <si>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</si>
  <si>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</si>
  <si>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</si>
  <si>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</si>
  <si>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</si>
  <si>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</si>
  <si>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</si>
  <si>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</si>
  <si>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</si>
  <si>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</si>
  <si>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</si>
  <si>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</si>
  <si>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</si>
  <si>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</si>
  <si>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</si>
  <si>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</si>
  <si>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</si>
  <si>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</si>
  <si>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</si>
  <si>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</si>
  <si>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</si>
  <si>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</si>
  <si>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</si>
  <si>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</si>
  <si>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</si>
  <si>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</si>
  <si>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</si>
  <si>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</si>
  <si>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</si>
  <si>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</si>
  <si>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</si>
  <si>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</si>
  <si>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</si>
  <si>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</si>
  <si>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</si>
  <si>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</si>
  <si>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</si>
  <si>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</si>
  <si>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</si>
  <si>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</si>
  <si>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</si>
  <si>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</si>
  <si>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</si>
  <si>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</si>
  <si>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</si>
  <si>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</si>
  <si>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</si>
  <si>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</si>
  <si>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</si>
  <si>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</si>
  <si>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</si>
  <si>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</si>
  <si>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</si>
  <si>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</si>
  <si>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</si>
  <si>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</si>
  <si>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</si>
  <si>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</si>
  <si>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</si>
  <si>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</si>
  <si>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</si>
  <si>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</si>
  <si>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</si>
  <si>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</si>
  <si>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</si>
  <si>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</si>
  <si>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</si>
  <si>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</si>
  <si>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</si>
  <si>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</si>
  <si>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</si>
  <si>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</si>
  <si>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</si>
  <si>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</si>
  <si>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</si>
  <si>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</si>
  <si>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</si>
  <si>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</si>
  <si>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</si>
  <si>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</si>
  <si>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</si>
  <si>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</si>
  <si>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</si>
  <si>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</si>
  <si>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</si>
  <si>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</si>
  <si>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</si>
  <si>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</si>
  <si>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</si>
  <si>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</si>
  <si>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</si>
  <si>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</si>
  <si>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</si>
  <si>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</si>
  <si>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</si>
  <si>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</si>
  <si>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</si>
  <si>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</si>
  <si>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</si>
  <si>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</si>
  <si>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</si>
  <si>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</si>
  <si>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</si>
  <si>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</si>
  <si>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</si>
  <si>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</si>
  <si>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</si>
  <si>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</si>
  <si>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</si>
  <si>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</si>
  <si>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</si>
  <si>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</si>
  <si>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</si>
  <si>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</si>
  <si>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</si>
  <si>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</si>
  <si>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</si>
  <si>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</si>
  <si>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</si>
  <si>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</si>
  <si>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</si>
  <si>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</si>
  <si>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</si>
  <si>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</si>
  <si>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</si>
  <si>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</si>
  <si>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</si>
  <si>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</si>
  <si>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</si>
  <si>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</si>
  <si>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</si>
  <si>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</si>
  <si>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</si>
  <si>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</si>
  <si>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</si>
  <si>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</si>
  <si>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</si>
  <si>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</si>
  <si>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</si>
  <si>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</si>
  <si>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</si>
  <si>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</si>
  <si>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</si>
  <si>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</si>
  <si>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</si>
  <si>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</si>
  <si>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</si>
  <si>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</si>
  <si>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</si>
  <si>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</si>
  <si>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</si>
  <si>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</si>
  <si>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</si>
  <si>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</si>
  <si>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</si>
  <si>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</si>
  <si>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</si>
  <si>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</si>
  <si>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</si>
  <si>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</si>
  <si>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</si>
  <si>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</si>
  <si>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</si>
  <si>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</si>
  <si>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</si>
  <si>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</si>
  <si>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</si>
  <si>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</si>
  <si>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</si>
  <si>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</si>
  <si>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</si>
  <si>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</si>
  <si>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</si>
  <si>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</si>
  <si>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</si>
  <si>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</si>
  <si>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</si>
  <si>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</si>
  <si>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</si>
  <si>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</si>
  <si>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</si>
  <si>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</si>
  <si>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</si>
  <si>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</si>
  <si>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</si>
  <si>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</si>
  <si>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</si>
  <si>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</si>
  <si>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</si>
  <si>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</si>
  <si>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</si>
  <si>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</si>
  <si>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</si>
  <si>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</si>
  <si>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</si>
  <si>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</si>
  <si>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</si>
  <si>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</si>
  <si>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</si>
  <si>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</si>
  <si>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</si>
  <si>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</si>
  <si>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</si>
  <si>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</si>
  <si>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</si>
  <si>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</si>
  <si>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</si>
  <si>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</si>
  <si>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</si>
  <si>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</si>
  <si>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</si>
  <si>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</si>
  <si>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</si>
  <si>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</si>
  <si>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</si>
  <si>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</si>
  <si>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</si>
  <si>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</si>
  <si>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</si>
  <si>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</si>
  <si>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</si>
  <si>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</si>
  <si>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</si>
  <si>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</si>
  <si>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</si>
  <si>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</si>
  <si>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</si>
  <si>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</si>
  <si>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</si>
  <si>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</si>
  <si>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</si>
  <si>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</si>
  <si>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</si>
  <si>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</si>
  <si>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</si>
  <si>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</si>
  <si>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</si>
  <si>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</si>
  <si>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</si>
  <si>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</si>
  <si>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</si>
  <si>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</si>
  <si>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</si>
  <si>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</si>
  <si>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</si>
  <si>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</si>
  <si>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</si>
  <si>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</si>
  <si>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</si>
  <si>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</si>
  <si>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</si>
  <si>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</si>
  <si>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</si>
  <si>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</si>
  <si>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</si>
  <si>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</si>
  <si>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</si>
  <si>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</si>
  <si>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</si>
  <si>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</si>
  <si>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</si>
  <si>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</si>
  <si>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</si>
  <si>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</si>
  <si>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</si>
  <si>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</si>
  <si>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</si>
  <si>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</si>
  <si>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</si>
  <si>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</si>
  <si>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</si>
  <si>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</si>
  <si>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</si>
  <si>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</si>
  <si>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</si>
  <si>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</si>
  <si>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</si>
  <si>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</si>
  <si>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</si>
  <si>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</si>
  <si>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</si>
  <si>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</si>
  <si>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</si>
  <si>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</si>
  <si>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</si>
  <si>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</si>
  <si>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</si>
  <si>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</si>
  <si>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</si>
  <si>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</si>
  <si>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</si>
  <si>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</si>
  <si>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</si>
  <si>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</si>
  <si>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</si>
  <si>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</si>
  <si>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</si>
  <si>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</si>
  <si>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</si>
  <si>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</si>
  <si>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</si>
  <si>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</si>
  <si>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</si>
  <si>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</si>
  <si>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</si>
  <si>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</si>
  <si>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</si>
  <si>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</si>
  <si>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</si>
  <si>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</si>
  <si>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</si>
  <si>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</si>
  <si>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</si>
  <si>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</si>
  <si>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</si>
  <si>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</si>
  <si>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</si>
  <si>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</si>
  <si>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</si>
  <si>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</si>
  <si>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</si>
  <si>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</si>
  <si>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</si>
  <si>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</si>
  <si>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</si>
  <si>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</si>
  <si>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</si>
  <si>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</si>
  <si>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</si>
  <si>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</si>
  <si>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</si>
  <si>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</si>
  <si>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</si>
  <si>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</si>
  <si>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</si>
  <si>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</si>
  <si>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</si>
  <si>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</si>
  <si>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</si>
  <si>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</si>
  <si>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</si>
  <si>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</si>
  <si>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</si>
  <si>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</si>
  <si>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</si>
  <si>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</si>
  <si>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</si>
  <si>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</si>
  <si>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</si>
  <si>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</si>
  <si>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</si>
  <si>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</si>
  <si>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</si>
  <si>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</si>
  <si>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</si>
  <si>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</si>
  <si>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</si>
  <si>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</si>
  <si>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</si>
  <si>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</si>
  <si>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</si>
  <si>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</si>
  <si>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</si>
  <si>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</si>
  <si>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</si>
  <si>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</si>
  <si>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</si>
  <si>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</si>
  <si>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</si>
  <si>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</si>
  <si>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</si>
  <si>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</si>
  <si>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</si>
  <si>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</si>
  <si>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</si>
  <si>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</si>
  <si>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</si>
  <si>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</si>
  <si>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</si>
  <si>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</si>
  <si>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</si>
  <si>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</si>
  <si>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</si>
  <si>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</si>
  <si>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</si>
  <si>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</si>
  <si>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</si>
  <si>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</si>
  <si>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</si>
  <si>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</si>
  <si>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</si>
  <si>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</si>
  <si>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</si>
  <si>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</si>
  <si>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</si>
  <si>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</si>
  <si>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</si>
  <si>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</si>
  <si>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</si>
  <si>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</si>
  <si>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</si>
  <si>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</si>
  <si>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</si>
  <si>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</si>
  <si>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</si>
  <si>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</si>
  <si>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</si>
  <si>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</si>
  <si>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</si>
  <si>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</si>
  <si>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</si>
  <si>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</si>
  <si>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</si>
  <si>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</si>
  <si>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</si>
  <si>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</si>
  <si>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</si>
  <si>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</si>
  <si>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</si>
  <si>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</si>
  <si>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</si>
  <si>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</si>
  <si>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</si>
  <si>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</si>
  <si>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</si>
  <si>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</si>
  <si>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</si>
  <si>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</si>
  <si>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</si>
  <si>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</si>
  <si>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</si>
  <si>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</si>
  <si>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</si>
  <si>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</si>
  <si>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</si>
  <si>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</si>
  <si>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</si>
  <si>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</si>
  <si>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</si>
  <si>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</si>
  <si>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</si>
  <si>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</si>
  <si>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</si>
  <si>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</si>
  <si>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</si>
  <si>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</si>
  <si>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</si>
  <si>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</si>
  <si>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</si>
  <si>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</si>
  <si>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</si>
  <si>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</si>
  <si>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</si>
  <si>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</si>
  <si>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</si>
  <si>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</si>
  <si>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</si>
  <si>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</si>
  <si>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</si>
  <si>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</si>
  <si>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</si>
  <si>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</si>
  <si>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</si>
  <si>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</si>
  <si>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</si>
  <si>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</si>
  <si>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</si>
  <si>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</si>
  <si>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</si>
  <si>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</si>
  <si>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</si>
  <si>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</si>
  <si>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</si>
  <si>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</si>
  <si>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</si>
  <si>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</si>
  <si>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</si>
  <si>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</si>
  <si>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</si>
  <si>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</si>
  <si>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</si>
  <si>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</si>
  <si>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</si>
  <si>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</si>
  <si>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</si>
  <si>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</si>
  <si>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</si>
  <si>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</si>
  <si>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</si>
  <si>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</si>
  <si>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</si>
  <si>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</si>
  <si>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</si>
  <si>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</si>
  <si>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</si>
  <si>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</si>
  <si>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</si>
  <si>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</si>
  <si>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</si>
  <si>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</si>
  <si>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</si>
  <si>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</si>
  <si>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</si>
  <si>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</si>
  <si>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</si>
  <si>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</si>
  <si>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</si>
  <si>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</si>
  <si>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</si>
  <si>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</si>
  <si>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</si>
  <si>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</si>
  <si>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</si>
  <si>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</si>
  <si>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</si>
  <si>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</si>
  <si>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</si>
  <si>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</si>
  <si>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</si>
  <si>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</si>
  <si>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</si>
  <si>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</si>
  <si>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</si>
  <si>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</si>
  <si>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</si>
  <si>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</si>
  <si>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</si>
  <si>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</si>
  <si>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</si>
  <si>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</si>
  <si>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</si>
  <si>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</si>
  <si>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</si>
  <si>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</si>
  <si>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</si>
  <si>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</si>
  <si>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</si>
  <si>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</si>
  <si>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</si>
  <si>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</si>
  <si>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</si>
  <si>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</si>
  <si>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</si>
  <si>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</si>
  <si>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</si>
  <si>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</si>
  <si>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</si>
  <si>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</si>
  <si>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</si>
  <si>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</si>
  <si>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</si>
  <si>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</si>
  <si>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</si>
  <si>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</si>
  <si>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</si>
  <si>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</si>
  <si>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</si>
  <si>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</si>
  <si>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</si>
  <si>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</si>
  <si>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</si>
  <si>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</si>
  <si>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</si>
  <si>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</si>
  <si>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</si>
  <si>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</si>
  <si>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</si>
  <si>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</si>
  <si>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</si>
  <si>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</si>
  <si>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</si>
  <si>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</si>
  <si>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</si>
  <si>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</si>
  <si>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</si>
  <si>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</si>
  <si>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</si>
  <si>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</si>
  <si>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</si>
  <si>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</si>
  <si>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</si>
  <si>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</si>
  <si>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</si>
  <si>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</si>
  <si>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</si>
  <si>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</si>
  <si>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</si>
  <si>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</si>
  <si>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</si>
  <si>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</si>
  <si>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</si>
  <si>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</si>
  <si>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</si>
  <si>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</si>
  <si>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</si>
  <si>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</si>
  <si>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</si>
  <si>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</si>
  <si>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</si>
  <si>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</si>
  <si>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</si>
  <si>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</si>
  <si>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</si>
  <si>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</si>
  <si>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</si>
  <si>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</si>
  <si>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</si>
  <si>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</si>
  <si>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</si>
  <si>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</si>
  <si>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</si>
  <si>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</si>
  <si>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</si>
  <si>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</si>
  <si>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</si>
  <si>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</si>
  <si>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</si>
  <si>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</si>
  <si>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</si>
  <si>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</si>
  <si>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</si>
  <si>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</si>
  <si>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</si>
  <si>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</si>
  <si>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</si>
  <si>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</si>
  <si>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</si>
  <si>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</si>
  <si>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</si>
  <si>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</si>
  <si>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</si>
  <si>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</si>
  <si>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</si>
  <si>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</si>
  <si>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</si>
  <si>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</si>
  <si>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</si>
  <si>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</si>
  <si>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</si>
  <si>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</si>
  <si>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</si>
  <si>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</si>
  <si>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</si>
  <si>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</si>
  <si>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</si>
  <si>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</si>
  <si>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</si>
  <si>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</si>
  <si>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</si>
  <si>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</si>
  <si>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</si>
  <si>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</si>
  <si>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</si>
  <si>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</si>
  <si>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</si>
  <si>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</si>
  <si>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</si>
  <si>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</si>
  <si>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</si>
  <si>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</si>
  <si>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</si>
  <si>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</si>
  <si>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</si>
  <si>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</si>
  <si>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</si>
  <si>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</si>
  <si>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</si>
  <si>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</si>
  <si>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</si>
  <si>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</si>
  <si>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</si>
  <si>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</si>
  <si>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</si>
  <si>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</si>
  <si>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</si>
  <si>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</si>
  <si>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</si>
  <si>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</si>
  <si>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</si>
  <si>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</si>
  <si>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</si>
  <si>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</si>
  <si>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</si>
  <si>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</si>
  <si>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</si>
  <si>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</si>
  <si>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</si>
  <si>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</si>
  <si>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</si>
  <si>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</si>
  <si>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</si>
  <si>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</si>
  <si>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</si>
  <si>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</si>
  <si>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</si>
  <si>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</si>
  <si>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</si>
  <si>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</si>
  <si>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</si>
  <si>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</si>
  <si>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</si>
  <si>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</si>
  <si>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</si>
  <si>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</si>
  <si>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</si>
  <si>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</si>
  <si>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</si>
  <si>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</si>
  <si>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</si>
  <si>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</si>
  <si>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</si>
  <si>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</si>
  <si>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</si>
  <si>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</si>
  <si>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</si>
  <si>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</si>
  <si>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</si>
  <si>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</si>
  <si>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</si>
  <si>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</si>
  <si>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</si>
  <si>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</si>
  <si>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</si>
  <si>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</si>
  <si>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</si>
  <si>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</si>
  <si>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</si>
  <si>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</si>
  <si>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</si>
  <si>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</si>
  <si>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</si>
  <si>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</si>
  <si>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</si>
  <si>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</si>
  <si>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</si>
  <si>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</si>
  <si>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</si>
  <si>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</si>
  <si>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</si>
  <si>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</si>
  <si>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</si>
  <si>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</si>
  <si>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</si>
  <si>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</si>
  <si>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</si>
  <si>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</si>
  <si>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</si>
  <si>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</si>
  <si>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</si>
  <si>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</si>
  <si>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</si>
  <si>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</si>
  <si>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</si>
  <si>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</si>
  <si>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</si>
  <si>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</si>
  <si>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</si>
  <si>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</si>
  <si>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</si>
  <si>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</si>
  <si>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</si>
  <si>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</si>
  <si>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</si>
  <si>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</si>
  <si>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</si>
  <si>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</si>
  <si>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</si>
  <si>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</si>
  <si>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</si>
  <si>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</si>
  <si>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</si>
  <si>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</si>
  <si>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</si>
  <si>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</si>
  <si>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</si>
  <si>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</si>
  <si>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</si>
  <si>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</si>
  <si>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</si>
  <si>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</si>
  <si>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</si>
  <si>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</si>
  <si>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</si>
  <si>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</si>
  <si>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</si>
  <si>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</si>
  <si>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</si>
  <si>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</si>
  <si>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</si>
  <si>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</si>
  <si>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</si>
  <si>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</si>
  <si>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</si>
  <si>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</si>
  <si>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</si>
  <si>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</si>
  <si>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</si>
  <si>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</si>
  <si>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</si>
  <si>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</si>
  <si>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</si>
  <si>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</si>
  <si>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</si>
  <si>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</si>
  <si>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</si>
  <si>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</si>
  <si>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</si>
  <si>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</si>
  <si>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</si>
  <si>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</si>
  <si>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</si>
  <si>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</si>
  <si>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</si>
  <si>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</si>
  <si>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</si>
  <si>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</si>
  <si>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</si>
  <si>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</si>
  <si>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</si>
  <si>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</si>
  <si>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</si>
  <si>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</si>
  <si>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</si>
  <si>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</si>
  <si>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</si>
  <si>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</si>
  <si>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</si>
  <si>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</si>
  <si>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</si>
  <si>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</si>
  <si>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</si>
  <si>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</si>
  <si>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</si>
  <si>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</si>
  <si>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</si>
  <si>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</si>
  <si>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</si>
  <si>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</si>
  <si>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</si>
  <si>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</si>
  <si>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</si>
  <si>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</si>
  <si>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</si>
  <si>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</si>
  <si>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</si>
  <si>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</si>
  <si>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</si>
  <si>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</si>
  <si>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</si>
  <si>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</si>
  <si>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</si>
  <si>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</si>
  <si>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</si>
  <si>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</si>
  <si>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</si>
  <si>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</si>
  <si>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</si>
  <si>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</si>
  <si>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</si>
  <si>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</si>
  <si>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</si>
  <si>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</si>
  <si>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</si>
  <si>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</si>
  <si>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</si>
  <si>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</si>
  <si>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</si>
  <si>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</si>
  <si>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</si>
  <si>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</si>
  <si>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</si>
  <si>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</si>
  <si>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</si>
  <si>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</si>
  <si>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</si>
  <si>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</si>
  <si>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</si>
  <si>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</si>
  <si>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</si>
  <si>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</si>
  <si>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</si>
  <si>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</si>
  <si>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</si>
  <si>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</si>
  <si>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</si>
  <si>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</si>
  <si>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</si>
  <si>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</si>
  <si>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</si>
  <si>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</si>
  <si>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</si>
  <si>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</si>
  <si>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</si>
  <si>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</si>
  <si>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</si>
  <si>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</si>
  <si>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</si>
  <si>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</si>
  <si>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</si>
  <si>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</si>
  <si>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</si>
  <si>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</si>
  <si>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</si>
  <si>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</si>
  <si>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</si>
  <si>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</si>
  <si>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</si>
  <si>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</si>
  <si>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</si>
  <si>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</si>
  <si>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</si>
  <si>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</si>
  <si>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</si>
  <si>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</si>
  <si>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</si>
  <si>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</si>
  <si>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</si>
  <si>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</si>
  <si>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</si>
  <si>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</si>
  <si>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</si>
  <si>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</si>
  <si>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</si>
  <si>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</si>
  <si>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</si>
  <si>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</si>
  <si>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</si>
  <si>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</si>
  <si>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</si>
  <si>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</si>
  <si>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</si>
  <si>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</si>
  <si>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</si>
  <si>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</si>
  <si>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</si>
  <si>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</si>
  <si>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</si>
  <si>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</si>
  <si>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</si>
  <si>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</si>
  <si>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</si>
  <si>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</si>
  <si>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</si>
  <si>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</si>
  <si>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</si>
  <si>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</si>
  <si>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</si>
  <si>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</si>
  <si>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</si>
  <si>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</si>
  <si>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</si>
  <si>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</si>
  <si>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</si>
  <si>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</si>
  <si>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</si>
  <si>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</si>
  <si>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</si>
  <si>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</si>
  <si>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</si>
  <si>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</si>
  <si>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</si>
  <si>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</si>
  <si>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</si>
  <si>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</si>
  <si>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</si>
  <si>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</si>
  <si>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</si>
  <si>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</si>
  <si>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</si>
  <si>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</si>
  <si>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</si>
  <si>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</si>
  <si>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</si>
  <si>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</si>
  <si>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</si>
  <si>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</si>
  <si>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</si>
  <si>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</si>
  <si>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</si>
  <si>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</si>
  <si>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</si>
  <si>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</si>
  <si>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</si>
  <si>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</si>
  <si>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</si>
  <si>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</si>
  <si>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</si>
  <si>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</si>
  <si>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</si>
  <si>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</si>
  <si>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</si>
  <si>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</si>
  <si>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</si>
  <si>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</si>
  <si>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</si>
  <si>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</si>
  <si>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</si>
  <si>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</si>
  <si>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</si>
  <si>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</si>
  <si>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</si>
  <si>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</si>
  <si>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</si>
  <si>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</si>
  <si>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</si>
  <si>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</si>
  <si>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</si>
  <si>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</si>
  <si>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</si>
  <si>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</si>
  <si>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</si>
  <si>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</si>
  <si>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</si>
  <si>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</si>
  <si>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</si>
  <si>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</si>
  <si>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</si>
  <si>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</si>
  <si>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</si>
  <si>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</si>
  <si>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</si>
  <si>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</si>
  <si>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</si>
  <si>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</si>
  <si>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</si>
  <si>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</si>
  <si>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</si>
  <si>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</si>
  <si>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</si>
  <si>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</si>
  <si>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</si>
  <si>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</si>
  <si>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</si>
  <si>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</si>
  <si>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</si>
  <si>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</si>
  <si>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</si>
  <si>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</si>
  <si>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</si>
  <si>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</si>
  <si>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</si>
  <si>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</si>
  <si>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</si>
  <si>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</si>
  <si>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</si>
  <si>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</si>
  <si>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</si>
  <si>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</si>
  <si>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</si>
  <si>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</si>
  <si>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</si>
  <si>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</si>
  <si>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</si>
  <si>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</si>
  <si>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</si>
  <si>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</si>
  <si>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</si>
  <si>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</si>
  <si>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</si>
  <si>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</si>
  <si>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</si>
  <si>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</si>
  <si>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</si>
  <si>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</si>
  <si>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</si>
  <si>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</si>
  <si>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</si>
  <si>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</si>
  <si>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</si>
  <si>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</si>
  <si>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</si>
  <si>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</si>
  <si>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</si>
  <si>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</si>
  <si>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</si>
  <si>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</si>
  <si>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</si>
  <si>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</si>
  <si>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</si>
  <si>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</si>
  <si>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</si>
  <si>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</si>
  <si>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</si>
  <si>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</si>
  <si>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</si>
  <si>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</si>
  <si>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</si>
  <si>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</si>
  <si>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</si>
  <si>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</si>
  <si>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</si>
  <si>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</si>
  <si>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</si>
  <si>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</si>
  <si>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</si>
  <si>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</si>
  <si>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</si>
  <si>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</si>
  <si>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</si>
  <si>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</si>
  <si>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</si>
  <si>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</si>
  <si>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</si>
  <si>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</si>
  <si>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</si>
  <si>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</si>
  <si>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</si>
  <si>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</si>
  <si>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</si>
  <si>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</si>
  <si>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</si>
  <si>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</si>
  <si>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</si>
  <si>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</si>
  <si>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</si>
  <si>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</si>
  <si>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</si>
  <si>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</si>
  <si>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</si>
  <si>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</si>
  <si>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</si>
  <si>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</si>
  <si>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</si>
  <si>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</si>
  <si>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</si>
  <si>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</si>
  <si>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</si>
  <si>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</si>
  <si>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</si>
  <si>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</si>
  <si>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</si>
  <si>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</si>
  <si>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</si>
  <si>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</si>
  <si>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</si>
  <si>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</si>
  <si>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</si>
  <si>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</si>
  <si>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</si>
  <si>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</si>
  <si>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</si>
  <si>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</si>
  <si>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</si>
  <si>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</si>
  <si>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</si>
  <si>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</si>
  <si>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</si>
  <si>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</si>
  <si>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</si>
  <si>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</si>
  <si>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</si>
  <si>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</si>
  <si>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</si>
  <si>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</si>
  <si>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</si>
  <si>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</si>
  <si>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</si>
  <si>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</si>
  <si>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</si>
  <si>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</si>
  <si>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</si>
  <si>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</si>
  <si>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</si>
  <si>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</si>
  <si>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</si>
  <si>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</si>
  <si>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</si>
  <si>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</si>
  <si>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</si>
  <si>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</si>
  <si>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</si>
  <si>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</si>
  <si>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</si>
  <si>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</si>
  <si>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</si>
  <si>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</si>
  <si>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</si>
  <si>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</si>
  <si>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</si>
  <si>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</si>
  <si>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</si>
  <si>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</si>
  <si>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</si>
  <si>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</si>
  <si>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</si>
  <si>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</si>
  <si>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</si>
  <si>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</si>
  <si>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</si>
  <si>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</si>
  <si>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</si>
  <si>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</si>
  <si>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</si>
  <si>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</si>
  <si>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</si>
  <si>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</si>
  <si>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</si>
  <si>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</si>
  <si>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</si>
  <si>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</si>
  <si>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</si>
  <si>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</si>
  <si>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</si>
  <si>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</si>
  <si>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</si>
  <si>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</si>
  <si>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</si>
  <si>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</si>
  <si>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</si>
  <si>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</si>
  <si>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</si>
  <si>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</si>
  <si>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</si>
  <si>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</si>
  <si>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</si>
  <si>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</si>
  <si>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</si>
  <si>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</si>
  <si>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</si>
  <si>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</si>
  <si>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</si>
  <si>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</si>
  <si>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</si>
  <si>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</si>
  <si>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</si>
  <si>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</si>
  <si>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</si>
  <si>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</si>
  <si>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</si>
  <si>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</si>
  <si>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</si>
  <si>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</si>
  <si>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</si>
  <si>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</si>
  <si>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</si>
  <si>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</si>
  <si>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</si>
  <si>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</si>
  <si>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</si>
  <si>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</si>
  <si>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</si>
  <si>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</si>
  <si>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</si>
  <si>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</si>
  <si>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</si>
  <si>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</si>
  <si>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</si>
  <si>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</si>
  <si>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</si>
  <si>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</si>
  <si>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</si>
  <si>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</si>
  <si>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</si>
  <si>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</si>
  <si>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</si>
  <si>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</si>
  <si>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</si>
  <si>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</si>
  <si>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</si>
  <si>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</si>
  <si>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</si>
  <si>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</si>
  <si>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</si>
  <si>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</si>
  <si>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</si>
  <si>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</si>
  <si>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</si>
  <si>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</si>
  <si>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</si>
  <si>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</si>
  <si>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</si>
  <si>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</si>
  <si>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</si>
  <si>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</si>
  <si>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</si>
  <si>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</si>
  <si>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</si>
  <si>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</si>
  <si>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</si>
  <si>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</si>
  <si>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</si>
  <si>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</si>
  <si>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</si>
  <si>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</si>
  <si>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</si>
  <si>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</si>
  <si>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</si>
  <si>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</si>
  <si>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</si>
  <si>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</si>
  <si>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</si>
  <si>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</si>
  <si>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</si>
  <si>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</si>
  <si>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</si>
  <si>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</si>
  <si>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</si>
  <si>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</si>
  <si>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</si>
  <si>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</si>
  <si>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</si>
  <si>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</si>
  <si>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</si>
  <si>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</si>
  <si>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</si>
  <si>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</si>
  <si>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</si>
  <si>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</si>
  <si>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</si>
  <si>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</si>
  <si>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</si>
  <si>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</si>
  <si>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</si>
  <si>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</si>
  <si>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</si>
  <si>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</si>
  <si>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</si>
  <si>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</si>
  <si>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</si>
  <si>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</si>
  <si>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</si>
  <si>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</si>
  <si>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</si>
  <si>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</si>
  <si>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</si>
  <si>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</si>
  <si>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</si>
  <si>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</si>
  <si>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</si>
  <si>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</si>
  <si>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</si>
  <si>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</si>
  <si>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</si>
  <si>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</si>
  <si>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</si>
  <si>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</si>
  <si>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</si>
  <si>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</si>
  <si>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</si>
  <si>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</si>
  <si>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</si>
  <si>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</si>
  <si>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</si>
  <si>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</si>
  <si>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</si>
  <si>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</si>
  <si>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</si>
  <si>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</si>
  <si>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</si>
  <si>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</si>
  <si>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</si>
  <si>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</si>
  <si>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</si>
  <si>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</si>
  <si>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</si>
  <si>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</si>
  <si>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</si>
  <si>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</si>
  <si>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</si>
  <si>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</si>
  <si>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</si>
  <si>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</si>
  <si>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</si>
  <si>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</si>
  <si>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</si>
  <si>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</si>
  <si>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</si>
  <si>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</si>
  <si>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</si>
  <si>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</si>
  <si>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</si>
  <si>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</si>
  <si>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</si>
  <si>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</si>
  <si>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</si>
  <si>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</si>
  <si>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</si>
  <si>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</si>
  <si>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</si>
  <si>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</si>
  <si>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</si>
  <si>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</si>
  <si>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</si>
  <si>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</si>
  <si>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</si>
  <si>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</si>
  <si>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</si>
  <si>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</si>
  <si>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</si>
  <si>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</si>
  <si>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</si>
  <si>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</si>
  <si>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</si>
  <si>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</si>
  <si>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</si>
  <si>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</si>
  <si>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</si>
  <si>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</si>
  <si>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</si>
  <si>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</si>
  <si>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</si>
  <si>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</si>
  <si>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</si>
  <si>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</si>
  <si>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</si>
  <si>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</si>
  <si>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</si>
  <si>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</si>
  <si>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</si>
  <si>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</si>
  <si>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</si>
  <si>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</si>
  <si>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</si>
  <si>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</si>
  <si>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</si>
  <si>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</si>
  <si>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</si>
  <si>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</si>
  <si>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</si>
  <si>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</si>
  <si>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</si>
  <si>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</si>
  <si>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</si>
  <si>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</si>
  <si>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</si>
  <si>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</si>
  <si>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</si>
  <si>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</si>
  <si>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</si>
  <si>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</si>
  <si>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</si>
  <si>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</si>
  <si>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</si>
  <si>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</si>
  <si>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</si>
  <si>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</si>
  <si>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</si>
  <si>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</si>
  <si>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</si>
  <si>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</si>
  <si>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</si>
  <si>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</si>
  <si>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</si>
  <si>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</si>
  <si>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</si>
  <si>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</si>
  <si>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</si>
  <si>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</si>
  <si>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</si>
  <si>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</si>
  <si>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</si>
  <si>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</si>
  <si>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</si>
  <si>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</si>
  <si>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</si>
  <si>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</si>
  <si>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</si>
  <si>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</si>
  <si>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</si>
  <si>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</si>
  <si>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</si>
  <si>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</si>
  <si>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</si>
  <si>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</si>
  <si>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</si>
  <si>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</si>
  <si>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</si>
  <si>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</si>
  <si>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</si>
  <si>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</si>
  <si>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</si>
  <si>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</si>
  <si>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</si>
  <si>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</si>
  <si>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</si>
  <si>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</si>
  <si>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</si>
  <si>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</si>
  <si>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</si>
  <si>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</si>
  <si>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</si>
  <si>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</si>
  <si>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</si>
  <si>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</si>
  <si>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</si>
  <si>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</si>
  <si>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</si>
  <si>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</si>
  <si>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</si>
  <si>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</si>
  <si>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</si>
  <si>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</si>
  <si>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</si>
  <si>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</si>
  <si>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</si>
  <si>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</si>
  <si>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</si>
  <si>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</si>
  <si>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</si>
  <si>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</si>
  <si>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</si>
  <si>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</si>
  <si>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</si>
  <si>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</si>
  <si>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</si>
  <si>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</si>
  <si>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</si>
  <si>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</si>
  <si>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</si>
  <si>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</si>
  <si>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</si>
  <si>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</si>
  <si>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</si>
  <si>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</si>
  <si>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</si>
  <si>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</si>
  <si>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</si>
  <si>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</si>
  <si>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</si>
  <si>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</si>
  <si>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</si>
  <si>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</si>
  <si>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</si>
  <si>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</si>
  <si>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</si>
  <si>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</si>
  <si>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</si>
  <si>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</si>
  <si>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</si>
  <si>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</si>
  <si>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</si>
  <si>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</si>
  <si>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</si>
  <si>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</si>
  <si>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</si>
  <si>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</si>
  <si>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</si>
  <si>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</si>
  <si>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</si>
  <si>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</si>
  <si>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</si>
  <si>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</si>
  <si>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</si>
  <si>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</si>
  <si>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</si>
  <si>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</si>
  <si>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</si>
  <si>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</si>
  <si>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</si>
  <si>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</si>
  <si>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</si>
  <si>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</si>
  <si>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</si>
  <si>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</si>
  <si>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</si>
  <si>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</si>
  <si>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</si>
  <si>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</si>
  <si>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</si>
  <si>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</si>
  <si>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</si>
  <si>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</si>
  <si>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</si>
  <si>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</si>
  <si>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</si>
  <si>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</si>
  <si>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</si>
  <si>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</si>
  <si>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</si>
  <si>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</si>
  <si>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</si>
  <si>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</si>
  <si>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</si>
  <si>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</si>
  <si>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</si>
  <si>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</si>
  <si>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</si>
  <si>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</si>
  <si>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</si>
  <si>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</si>
  <si>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</si>
  <si>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</si>
  <si>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</si>
  <si>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</si>
  <si>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</si>
  <si>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</si>
  <si>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</si>
  <si>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</si>
  <si>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</si>
  <si>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</si>
  <si>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</si>
  <si>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</si>
  <si>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</si>
  <si>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</si>
  <si>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</si>
  <si>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</si>
  <si>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</si>
  <si>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</si>
  <si>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</si>
  <si>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</si>
  <si>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</si>
  <si>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</si>
  <si>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</si>
  <si>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</si>
  <si>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</si>
  <si>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</si>
  <si>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</si>
  <si>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</si>
  <si>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</si>
  <si>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</si>
  <si>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</si>
  <si>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</si>
  <si>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</si>
  <si>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</si>
  <si>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</si>
  <si>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</si>
  <si>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</si>
  <si>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</si>
  <si>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</si>
  <si>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</si>
  <si>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</si>
  <si>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</si>
  <si>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</si>
  <si>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</si>
  <si>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</si>
  <si>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</si>
  <si>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</si>
  <si>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</si>
  <si>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</si>
  <si>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</si>
  <si>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</si>
  <si>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</si>
  <si>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</si>
  <si>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</si>
  <si>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</si>
  <si>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</si>
  <si>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</si>
  <si>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</si>
  <si>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</si>
  <si>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</si>
  <si>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</si>
  <si>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</si>
  <si>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</si>
  <si>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</si>
  <si>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</si>
  <si>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</si>
  <si>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</si>
  <si>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</si>
  <si>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</si>
  <si>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</si>
  <si>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</si>
  <si>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</si>
  <si>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</si>
  <si>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</si>
  <si>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</si>
  <si>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</si>
  <si>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</si>
  <si>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</si>
  <si>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</si>
  <si>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</si>
  <si>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</si>
  <si>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</si>
  <si>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</si>
  <si>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</si>
  <si>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</si>
  <si>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</si>
  <si>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</si>
  <si>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</si>
  <si>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</si>
  <si>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</si>
  <si>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</si>
  <si>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</si>
  <si>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</si>
  <si>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</si>
  <si>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</si>
  <si>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</si>
  <si>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</si>
  <si>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</si>
  <si>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</si>
  <si>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</si>
  <si>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</si>
  <si>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</si>
  <si>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</si>
  <si>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</si>
  <si>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</si>
  <si>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</si>
  <si>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</si>
  <si>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</si>
  <si>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</si>
  <si>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</si>
  <si>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</si>
  <si>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</si>
  <si>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</si>
  <si>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</si>
  <si>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</si>
  <si>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</si>
  <si>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</si>
  <si>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</si>
  <si>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</si>
  <si>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</si>
  <si>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</si>
  <si>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</si>
  <si>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</si>
  <si>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</si>
  <si>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</si>
  <si>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</si>
  <si>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</si>
  <si>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</si>
  <si>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</si>
  <si>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</si>
  <si>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</si>
  <si>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</si>
  <si>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</si>
  <si>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</si>
  <si>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</si>
  <si>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</si>
  <si>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</si>
  <si>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</si>
  <si>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</si>
  <si>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</si>
  <si>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</si>
  <si>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</si>
  <si>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</si>
  <si>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</si>
  <si>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</si>
  <si>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</si>
  <si>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</si>
  <si>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</si>
  <si>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</si>
  <si>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</si>
  <si>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</si>
  <si>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</si>
  <si>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</si>
  <si>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</si>
  <si>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</si>
  <si>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</si>
  <si>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</si>
  <si>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</si>
  <si>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</si>
  <si>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</si>
  <si>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</si>
  <si>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</si>
  <si>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</si>
  <si>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</si>
  <si>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</si>
  <si>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</si>
  <si>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</si>
  <si>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</si>
  <si>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</si>
  <si>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</si>
  <si>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</si>
  <si>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</si>
  <si>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</si>
  <si>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</si>
  <si>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</si>
  <si>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</si>
  <si>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</si>
  <si>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</si>
  <si>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</si>
  <si>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</si>
  <si>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</si>
  <si>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</si>
  <si>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</si>
  <si>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</si>
  <si>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</si>
  <si>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</si>
  <si>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</si>
  <si>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</si>
  <si>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</si>
  <si>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</si>
  <si>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</si>
  <si>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</si>
  <si>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</si>
  <si>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</si>
  <si>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</si>
  <si>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</si>
  <si>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</si>
  <si>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</si>
  <si>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</si>
  <si>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</si>
  <si>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</si>
  <si>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</si>
  <si>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</si>
  <si>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</si>
  <si>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</si>
  <si>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</si>
  <si>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</si>
  <si>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</si>
  <si>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</si>
  <si>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</si>
  <si>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</si>
  <si>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</si>
  <si>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</si>
  <si>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</si>
  <si>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</si>
  <si>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</si>
  <si>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</si>
  <si>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</si>
  <si>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</si>
  <si>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</si>
  <si>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</si>
  <si>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</si>
  <si>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</si>
  <si>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</si>
  <si>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</si>
  <si>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</si>
  <si>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</si>
  <si>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</si>
  <si>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</si>
  <si>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</si>
  <si>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</si>
  <si>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</si>
  <si>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</si>
  <si>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</si>
  <si>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</si>
  <si>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</si>
  <si>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</si>
  <si>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</si>
  <si>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</si>
  <si>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</si>
  <si>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</si>
  <si>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</si>
  <si>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</si>
  <si>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</si>
  <si>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</si>
  <si>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</si>
  <si>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</si>
  <si>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</si>
  <si>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</si>
  <si>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</si>
  <si>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</si>
  <si>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</si>
  <si>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</si>
  <si>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</si>
  <si>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</si>
  <si>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</si>
  <si>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</si>
  <si>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</si>
  <si>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</si>
  <si>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</si>
  <si>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</si>
  <si>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</si>
  <si>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</si>
  <si>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</si>
  <si>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</si>
  <si>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</si>
  <si>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</si>
  <si>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</si>
  <si>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</si>
  <si>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</si>
  <si>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</si>
  <si>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</si>
  <si>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</si>
  <si>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</si>
  <si>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</si>
  <si>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</si>
  <si>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</si>
  <si>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</si>
  <si>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</si>
  <si>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</si>
  <si>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</si>
  <si>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</si>
  <si>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</si>
  <si>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</si>
  <si>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</si>
  <si>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</si>
  <si>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</si>
  <si>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</si>
  <si>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</si>
  <si>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</si>
  <si>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</si>
  <si>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</si>
  <si>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</si>
  <si>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</si>
  <si>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</si>
  <si>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</si>
  <si>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</si>
  <si>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</si>
  <si>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</si>
  <si>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</si>
  <si>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</si>
  <si>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</si>
  <si>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</si>
  <si>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</si>
  <si>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</si>
  <si>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</si>
  <si>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</si>
  <si>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</si>
  <si>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</si>
  <si>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</si>
  <si>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</si>
  <si>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</si>
  <si>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</si>
  <si>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</si>
  <si>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</si>
  <si>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</si>
  <si>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</si>
  <si>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</si>
  <si>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</si>
  <si>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</si>
  <si>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</si>
  <si>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</si>
  <si>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</si>
  <si>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</si>
  <si>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</si>
  <si>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</si>
  <si>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</si>
  <si>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</si>
  <si>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</si>
  <si>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</si>
  <si>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</si>
  <si>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</si>
  <si>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</si>
  <si>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</si>
  <si>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</si>
  <si>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</si>
  <si>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</si>
  <si>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</si>
  <si>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</si>
  <si>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</si>
  <si>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</si>
  <si>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</si>
  <si>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</si>
  <si>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</si>
  <si>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</si>
  <si>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</si>
  <si>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</si>
  <si>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</si>
  <si>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</si>
  <si>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</si>
  <si>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</si>
  <si>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</si>
  <si>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</si>
  <si>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</si>
  <si>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</si>
  <si>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</si>
  <si>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</si>
  <si>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</si>
  <si>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</si>
  <si>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</si>
  <si>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</si>
  <si>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</si>
  <si>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</si>
  <si>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</si>
  <si>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</si>
  <si>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</si>
  <si>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</si>
  <si>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</si>
  <si>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</si>
  <si>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</si>
  <si>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</si>
  <si>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</si>
  <si>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</si>
  <si>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</si>
  <si>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</si>
  <si>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</si>
  <si>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</si>
  <si>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</si>
  <si>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</si>
  <si>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</si>
  <si>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</si>
  <si>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</si>
  <si>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</si>
  <si>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</si>
  <si>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</si>
  <si>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</si>
  <si>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</si>
  <si>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</si>
  <si>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</si>
  <si>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</si>
  <si>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</si>
  <si>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</si>
  <si>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</si>
  <si>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</si>
  <si>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</si>
  <si>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</si>
  <si>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</si>
  <si>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</si>
  <si>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</si>
  <si>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</si>
  <si>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</si>
  <si>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</si>
  <si>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</si>
  <si>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</si>
  <si>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</si>
  <si>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</si>
  <si>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</si>
  <si>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</si>
  <si>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</si>
  <si>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</si>
  <si>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</si>
  <si>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</si>
  <si>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</si>
  <si>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</si>
  <si>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</si>
  <si>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</si>
  <si>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</si>
  <si>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</si>
  <si>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</si>
  <si>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</si>
  <si>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</si>
  <si>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</si>
  <si>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</si>
  <si>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</si>
  <si>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</si>
  <si>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</si>
  <si>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</si>
  <si>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</si>
  <si>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</si>
  <si>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</si>
  <si>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</si>
  <si>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</si>
  <si>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</si>
  <si>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</si>
  <si>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</si>
  <si>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</si>
  <si>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</si>
  <si>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</si>
  <si>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</si>
  <si>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</si>
  <si>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</si>
  <si>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</si>
  <si>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</si>
  <si>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</si>
  <si>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</si>
  <si>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</si>
  <si>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</si>
  <si>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</si>
  <si>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</si>
  <si>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</si>
  <si>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</si>
  <si>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</si>
  <si>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</si>
  <si>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</si>
  <si>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</si>
  <si>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</si>
  <si>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</si>
  <si>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</si>
  <si>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</si>
  <si>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</si>
  <si>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</si>
  <si>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</si>
  <si>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</si>
  <si>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</si>
  <si>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</si>
  <si>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</si>
  <si>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</si>
  <si>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</si>
  <si>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</si>
  <si>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</si>
  <si>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</si>
  <si>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</si>
  <si>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</si>
  <si>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</si>
  <si>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</si>
  <si>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</si>
  <si>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</si>
  <si>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</si>
  <si>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</si>
  <si>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</si>
  <si>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</si>
  <si>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</si>
  <si>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</si>
  <si>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</si>
  <si>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</si>
  <si>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</si>
  <si>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</si>
  <si>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</si>
  <si>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</si>
  <si>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</si>
  <si>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</si>
  <si>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</si>
  <si>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</si>
  <si>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</si>
  <si>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</si>
  <si>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</si>
  <si>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</si>
  <si>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</si>
  <si>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</si>
  <si>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</si>
  <si>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</si>
  <si>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</si>
  <si>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</si>
  <si>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</si>
  <si>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</si>
  <si>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</si>
  <si>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</si>
  <si>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</si>
  <si>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</si>
  <si>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</si>
  <si>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</si>
  <si>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</si>
  <si>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</si>
  <si>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</si>
  <si>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</si>
  <si>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</si>
  <si>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</si>
  <si>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</si>
  <si>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</si>
  <si>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</si>
  <si>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</si>
  <si>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</si>
  <si>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</si>
  <si>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</si>
  <si>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</si>
  <si>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</si>
  <si>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</si>
  <si>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</si>
  <si>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</si>
  <si>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</si>
  <si>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</si>
  <si>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</si>
  <si>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</si>
  <si>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</si>
  <si>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</si>
  <si>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</si>
  <si>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</si>
  <si>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</si>
  <si>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</si>
  <si>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</si>
  <si>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</si>
  <si>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</si>
  <si>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</si>
  <si>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</si>
  <si>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</si>
  <si>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</si>
  <si>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</si>
  <si>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</si>
  <si>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</si>
  <si>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</si>
  <si>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</si>
  <si>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</si>
  <si>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</si>
  <si>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</si>
  <si>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</si>
  <si>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</si>
  <si>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</si>
  <si>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</si>
  <si>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</si>
  <si>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</si>
  <si>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</si>
  <si>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</si>
  <si>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</si>
  <si>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</si>
  <si>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</si>
  <si>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</si>
  <si>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</si>
  <si>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</si>
  <si>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</si>
  <si>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</si>
  <si>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</si>
  <si>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</si>
  <si>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</si>
  <si>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</si>
  <si>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</si>
  <si>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</si>
  <si>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</si>
  <si>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</si>
  <si>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</si>
  <si>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</si>
  <si>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</si>
  <si>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</si>
  <si>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</si>
  <si>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</si>
  <si>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</si>
  <si>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</si>
  <si>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</si>
  <si>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</si>
  <si>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</si>
  <si>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</si>
  <si>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</si>
  <si>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</si>
  <si>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</si>
  <si>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</si>
  <si>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</si>
  <si>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</si>
  <si>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</si>
  <si>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</si>
  <si>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</si>
  <si>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</si>
  <si>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</si>
  <si>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</si>
  <si>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</si>
  <si>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</si>
  <si>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</si>
  <si>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</si>
  <si>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</si>
  <si>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</si>
  <si>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</si>
  <si>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</si>
  <si>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</si>
  <si>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</si>
  <si>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</si>
  <si>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</si>
  <si>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</si>
  <si>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</si>
  <si>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</si>
  <si>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</si>
  <si>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</si>
  <si>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</si>
  <si>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</si>
  <si>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</si>
  <si>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</si>
  <si>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</si>
  <si>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</si>
  <si>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</si>
  <si>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</si>
  <si>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</si>
  <si>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</si>
  <si>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</si>
  <si>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</si>
  <si>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</si>
  <si>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</si>
  <si>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</si>
  <si>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</si>
  <si>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</si>
  <si>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</si>
  <si>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</si>
  <si>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</si>
  <si>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</si>
  <si>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</si>
  <si>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</si>
  <si>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</si>
  <si>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</si>
  <si>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</si>
  <si>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</si>
  <si>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</si>
  <si>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</si>
  <si>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</si>
  <si>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</si>
  <si>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</si>
  <si>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</si>
  <si>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</si>
  <si>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</si>
  <si>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</si>
  <si>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</si>
  <si>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</si>
  <si>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</si>
  <si>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</si>
  <si>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</si>
  <si>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</si>
  <si>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</si>
  <si>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</si>
  <si>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</si>
  <si>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</si>
  <si>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</si>
  <si>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</si>
  <si>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</si>
  <si>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</si>
  <si>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</si>
  <si>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</si>
  <si>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</si>
  <si>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</si>
  <si>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</si>
  <si>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</si>
  <si>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</si>
  <si>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</si>
  <si>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</si>
  <si>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</si>
  <si>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</si>
  <si>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</si>
  <si>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</si>
  <si>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</si>
  <si>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</si>
  <si>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</si>
  <si>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</si>
  <si>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</si>
  <si>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</si>
  <si>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</si>
  <si>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</si>
  <si>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</si>
  <si>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</si>
  <si>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</si>
  <si>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</si>
  <si>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</si>
  <si>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</si>
  <si>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</si>
  <si>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</si>
  <si>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</si>
  <si>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</si>
  <si>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</si>
  <si>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</si>
  <si>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</si>
  <si>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</si>
  <si>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</si>
  <si>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</si>
  <si>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</si>
  <si>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</si>
  <si>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</si>
  <si>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</si>
  <si>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</si>
  <si>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</si>
  <si>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</si>
  <si>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</si>
  <si>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</si>
  <si>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</si>
  <si>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</si>
  <si>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</si>
  <si>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</si>
  <si>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</si>
  <si>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</si>
  <si>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</si>
  <si>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</si>
  <si>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</si>
  <si>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</si>
  <si>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</si>
  <si>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</si>
  <si>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</si>
  <si>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</si>
  <si>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</si>
  <si>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</si>
  <si>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</si>
  <si>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</si>
  <si>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</si>
  <si>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</si>
  <si>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</si>
  <si>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</si>
  <si>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</si>
  <si>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</si>
  <si>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</si>
  <si>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</si>
  <si>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</si>
  <si>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</si>
  <si>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</si>
  <si>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</si>
  <si>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</si>
  <si>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</si>
  <si>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</si>
  <si>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</si>
  <si>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</si>
  <si>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</si>
  <si>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</si>
  <si>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</si>
  <si>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</si>
  <si>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</si>
  <si>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</si>
  <si>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</si>
  <si>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</si>
  <si>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</si>
  <si>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</si>
  <si>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</si>
  <si>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</si>
  <si>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</si>
  <si>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</si>
  <si>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</si>
  <si>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</si>
  <si>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</si>
  <si>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</si>
  <si>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</si>
  <si>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</si>
  <si>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</si>
  <si>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</si>
  <si>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</si>
  <si>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</si>
  <si>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</si>
  <si>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</si>
  <si>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</si>
  <si>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</si>
  <si>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</si>
  <si>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</si>
  <si>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</si>
  <si>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</si>
  <si>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</si>
  <si>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</si>
  <si>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</si>
  <si>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</si>
  <si>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</si>
  <si>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</si>
  <si>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</si>
  <si>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</si>
  <si>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</si>
  <si>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</si>
  <si>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</si>
  <si>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</si>
  <si>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</si>
  <si>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</si>
  <si>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</si>
  <si>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</si>
  <si>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</si>
  <si>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</si>
  <si>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</si>
  <si>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</si>
  <si>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</si>
  <si>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</si>
  <si>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</si>
  <si>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</si>
  <si>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</si>
  <si>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</si>
  <si>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</si>
  <si>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</si>
  <si>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</si>
  <si>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</si>
  <si>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</si>
  <si>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</si>
  <si>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</si>
  <si>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</si>
  <si>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</si>
  <si>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</si>
  <si>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</si>
  <si>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</si>
  <si>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</si>
  <si>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</si>
  <si>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</si>
  <si>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</si>
  <si>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</si>
  <si>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</si>
  <si>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</si>
  <si>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</si>
  <si>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</si>
  <si>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</si>
  <si>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</si>
  <si>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</si>
  <si>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</si>
  <si>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</si>
  <si>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</si>
  <si>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</si>
  <si>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</si>
  <si>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</si>
  <si>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</si>
  <si>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</si>
  <si>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</si>
  <si>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</si>
  <si>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</si>
  <si>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</si>
  <si>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</si>
  <si>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</si>
  <si>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</si>
  <si>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</si>
  <si>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</si>
  <si>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</si>
  <si>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</si>
  <si>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</si>
  <si>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</si>
  <si>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</si>
  <si>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</si>
  <si>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</si>
  <si>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</si>
  <si>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</si>
  <si>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</si>
  <si>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</si>
  <si>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</si>
  <si>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</si>
  <si>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</si>
  <si>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</si>
  <si>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</si>
  <si>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</si>
  <si>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</si>
  <si>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</si>
  <si>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</si>
  <si>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</si>
  <si>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</si>
  <si>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</si>
  <si>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</si>
  <si>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</si>
  <si>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</si>
  <si>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</si>
  <si>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</si>
  <si>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</si>
  <si>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</si>
  <si>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</si>
  <si>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</si>
  <si>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</si>
  <si>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</si>
  <si>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</si>
  <si>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</si>
  <si>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</si>
  <si>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</si>
  <si>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</si>
  <si>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</si>
  <si>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</si>
  <si>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</si>
  <si>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</si>
  <si>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</si>
  <si>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</si>
  <si>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</si>
  <si>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</si>
  <si>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</si>
  <si>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</si>
  <si>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</si>
  <si>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</si>
  <si>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</si>
  <si>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</si>
  <si>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</si>
  <si>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</si>
  <si>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</si>
  <si>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</si>
  <si>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</si>
  <si>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</si>
  <si>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</si>
  <si>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</si>
  <si>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</si>
  <si>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</si>
  <si>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</si>
  <si>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</si>
  <si>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</si>
  <si>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</si>
  <si>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</si>
  <si>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</si>
  <si>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</si>
  <si>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</si>
  <si>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</si>
  <si>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</si>
  <si>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</si>
  <si>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</si>
  <si>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</si>
  <si>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</si>
  <si>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</si>
  <si>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</si>
  <si>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</si>
  <si>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</si>
  <si>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</si>
  <si>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</si>
  <si>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</si>
  <si>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</si>
  <si>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</si>
  <si>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</si>
  <si>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</si>
  <si>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</si>
  <si>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</si>
  <si>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</si>
  <si>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</si>
  <si>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</si>
  <si>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</si>
  <si>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</si>
  <si>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</si>
  <si>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</si>
  <si>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</si>
  <si>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</si>
  <si>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</si>
  <si>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</si>
  <si>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</si>
  <si>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</si>
  <si>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</si>
  <si>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</si>
  <si>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</si>
  <si>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</si>
  <si>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</si>
  <si>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</si>
  <si>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</si>
  <si>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</si>
  <si>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</si>
  <si>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</si>
  <si>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</si>
  <si>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</si>
  <si>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</si>
  <si>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</si>
  <si>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</si>
  <si>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</si>
  <si>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</si>
  <si>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</si>
  <si>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</si>
  <si>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</si>
  <si>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</si>
  <si>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</si>
  <si>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</si>
  <si>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</si>
  <si>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</si>
  <si>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</si>
  <si>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</si>
  <si>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</si>
  <si>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</si>
  <si>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</si>
  <si>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</si>
  <si>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</si>
  <si>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</si>
  <si>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</si>
  <si>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</si>
  <si>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</si>
  <si>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</si>
  <si>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</si>
  <si>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</si>
  <si>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</si>
  <si>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</si>
  <si>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</si>
  <si>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</si>
  <si>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</si>
  <si>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</si>
  <si>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</si>
  <si>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</si>
  <si>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</si>
  <si>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</si>
  <si>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</si>
  <si>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</si>
  <si>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</si>
  <si>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</si>
  <si>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</si>
  <si>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</si>
  <si>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</si>
  <si>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</si>
  <si>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</si>
  <si>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</si>
  <si>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</si>
  <si>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</si>
  <si>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</si>
  <si>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</si>
  <si>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</si>
  <si>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</si>
  <si>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</si>
  <si>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</si>
  <si>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</si>
  <si>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</si>
  <si>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</si>
  <si>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</si>
  <si>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</si>
  <si>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</si>
  <si>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</si>
  <si>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</si>
  <si>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</si>
  <si>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</si>
  <si>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</si>
  <si>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</si>
  <si>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</si>
  <si>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</si>
  <si>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</si>
  <si>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</si>
  <si>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</si>
  <si>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</si>
  <si>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</si>
  <si>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</si>
  <si>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</si>
  <si>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</si>
  <si>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</si>
  <si>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</si>
  <si>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</si>
  <si>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</si>
  <si>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</si>
  <si>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</si>
  <si>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</si>
  <si>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</si>
  <si>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</si>
  <si>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</si>
  <si>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</si>
  <si>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</si>
  <si>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</si>
  <si>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</si>
  <si>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</si>
  <si>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</si>
  <si>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</si>
  <si>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</si>
  <si>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</si>
  <si>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</si>
  <si>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</si>
  <si>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</si>
  <si>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</si>
  <si>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</si>
  <si>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</si>
  <si>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</si>
  <si>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</si>
  <si>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</si>
  <si>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</si>
  <si>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</si>
  <si>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</si>
  <si>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</si>
  <si>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</si>
  <si>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</si>
  <si>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</si>
  <si>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</si>
  <si>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</si>
  <si>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</si>
  <si>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</si>
  <si>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</si>
  <si>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</si>
  <si>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</si>
  <si>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</si>
  <si>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</si>
  <si>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</si>
  <si>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</si>
  <si>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</si>
  <si>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</si>
  <si>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</si>
  <si>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</si>
  <si>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</si>
  <si>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</si>
  <si>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</si>
  <si>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</si>
  <si>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</si>
  <si>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</si>
  <si>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</si>
  <si>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</si>
  <si>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</si>
  <si>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</si>
  <si>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</si>
  <si>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</si>
  <si>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</si>
  <si>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</si>
  <si>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</si>
  <si>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</si>
  <si>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</si>
  <si>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</si>
  <si>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</si>
  <si>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</si>
  <si>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</si>
  <si>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</si>
  <si>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</si>
  <si>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</si>
  <si>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</si>
  <si>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</si>
  <si>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</si>
  <si>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</si>
  <si>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</si>
  <si>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</si>
  <si>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</si>
  <si>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</si>
  <si>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</si>
  <si>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</si>
  <si>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</si>
  <si>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</si>
  <si>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</si>
  <si>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</si>
  <si>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</si>
  <si>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</si>
  <si>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</si>
  <si>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</si>
  <si>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</si>
  <si>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</si>
  <si>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</si>
  <si>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</si>
  <si>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</si>
  <si>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</si>
  <si>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</si>
  <si>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</si>
  <si>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</si>
  <si>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</si>
  <si>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</si>
  <si>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</si>
  <si>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</si>
  <si>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</si>
  <si>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</si>
  <si>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</si>
  <si>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</si>
  <si>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</si>
  <si>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</si>
  <si>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</si>
  <si>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</si>
  <si>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</si>
  <si>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</si>
  <si>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</si>
  <si>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</si>
  <si>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</si>
  <si>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</si>
  <si>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</si>
  <si>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</si>
  <si>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</si>
  <si>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</si>
  <si>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</si>
  <si>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</si>
  <si>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</si>
  <si>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</si>
  <si>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</si>
  <si>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</si>
  <si>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</si>
  <si>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</si>
  <si>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</si>
  <si>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</si>
  <si>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</si>
  <si>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</si>
  <si>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</si>
  <si>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</si>
  <si>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</si>
  <si>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</si>
  <si>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</si>
  <si>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</si>
  <si>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</si>
  <si>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</si>
  <si>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</si>
  <si>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</si>
  <si>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</si>
  <si>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</si>
  <si>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</si>
  <si>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</si>
  <si>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</si>
  <si>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</si>
  <si>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</si>
  <si>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</si>
  <si>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</si>
  <si>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</si>
  <si>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</si>
  <si>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</si>
  <si>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</si>
  <si>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</si>
  <si>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</si>
  <si>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</si>
  <si>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</si>
  <si>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</si>
  <si>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</si>
  <si>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</si>
  <si>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</si>
  <si>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</si>
  <si>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</si>
  <si>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</si>
  <si>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</si>
  <si>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</si>
  <si>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</si>
  <si>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</si>
  <si>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</si>
  <si>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</si>
  <si>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</si>
  <si>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</si>
  <si>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</si>
  <si>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</si>
  <si>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</si>
  <si>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</si>
  <si>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</si>
  <si>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</si>
  <si>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</si>
  <si>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</si>
  <si>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</si>
  <si>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</si>
  <si>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</si>
  <si>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</si>
  <si>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</si>
  <si>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</si>
  <si>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</si>
  <si>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</si>
  <si>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</si>
  <si>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</si>
  <si>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</si>
  <si>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</si>
  <si>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</si>
  <si>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</si>
  <si>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</si>
  <si>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</si>
  <si>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</si>
  <si>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</si>
  <si>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</si>
  <si>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</si>
  <si>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</si>
  <si>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</si>
  <si>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</si>
  <si>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</si>
  <si>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</si>
  <si>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</si>
  <si>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</si>
  <si>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</si>
  <si>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</si>
  <si>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</si>
  <si>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</si>
  <si>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</si>
  <si>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</si>
  <si>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</si>
  <si>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</si>
  <si>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</si>
  <si>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</si>
  <si>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</si>
  <si>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</si>
  <si>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</si>
  <si>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</si>
  <si>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</si>
  <si>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</si>
  <si>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</si>
  <si>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</si>
  <si>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</si>
  <si>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</si>
  <si>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</si>
  <si>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</si>
  <si>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</si>
  <si>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</si>
  <si>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</si>
  <si>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</si>
  <si>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</si>
  <si>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</si>
  <si>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</si>
  <si>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</si>
  <si>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</si>
  <si>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</si>
  <si>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</si>
  <si>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</si>
  <si>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</si>
  <si>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</si>
  <si>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</si>
  <si>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</si>
  <si>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</si>
  <si>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</si>
  <si>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</si>
  <si>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</si>
  <si>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</si>
  <si>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</si>
  <si>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</si>
  <si>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</si>
  <si>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</si>
  <si>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</si>
  <si>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</si>
  <si>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</si>
  <si>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</si>
  <si>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</si>
  <si>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</si>
  <si>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</si>
  <si>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</si>
  <si>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</si>
  <si>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</si>
  <si>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</si>
  <si>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</si>
  <si>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</si>
  <si>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</si>
  <si>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</si>
  <si>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</si>
  <si>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</si>
  <si>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</si>
  <si>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</si>
  <si>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</si>
  <si>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</si>
  <si>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</si>
  <si>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</si>
  <si>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</si>
  <si>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</si>
  <si>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</si>
  <si>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</si>
  <si>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</si>
  <si>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</si>
  <si>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</si>
  <si>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</si>
  <si>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</si>
  <si>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</si>
  <si>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</si>
  <si>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</si>
  <si>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</si>
  <si>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</si>
  <si>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</si>
  <si>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</si>
  <si>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</si>
  <si>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</si>
  <si>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</si>
  <si>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</si>
  <si>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</si>
  <si>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</si>
  <si>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</si>
  <si>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</si>
  <si>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</si>
  <si>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</si>
  <si>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</si>
  <si>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</si>
  <si>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</si>
  <si>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</si>
  <si>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</si>
  <si>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</si>
  <si>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</si>
  <si>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</si>
  <si>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</si>
  <si>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</si>
  <si>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</si>
  <si>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</si>
  <si>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</si>
  <si>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</si>
  <si>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</si>
  <si>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</si>
  <si>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</si>
  <si>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</si>
  <si>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</si>
  <si>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</si>
  <si>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</si>
  <si>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</si>
  <si>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</si>
  <si>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</si>
  <si>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</si>
  <si>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</si>
  <si>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</si>
  <si>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</si>
  <si>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</si>
  <si>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</si>
  <si>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</si>
  <si>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</si>
  <si>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</si>
  <si>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</si>
  <si>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</si>
  <si>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</si>
  <si>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</si>
  <si>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</si>
  <si>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</si>
  <si>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</si>
  <si>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</si>
  <si>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</si>
  <si>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</si>
  <si>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</si>
  <si>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</si>
  <si>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</si>
  <si>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</si>
  <si>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</si>
  <si>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</si>
  <si>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</si>
  <si>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</si>
  <si>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</si>
  <si>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</si>
  <si>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</si>
  <si>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</si>
  <si>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</si>
  <si>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</si>
  <si>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</si>
  <si>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</si>
  <si>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</si>
  <si>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</si>
  <si>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</si>
  <si>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</si>
  <si>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</si>
  <si>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</si>
  <si>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</si>
  <si>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</si>
  <si>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</si>
  <si>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</si>
  <si>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</si>
  <si>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</si>
  <si>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</si>
  <si>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</si>
  <si>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</si>
  <si>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</si>
  <si>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</si>
  <si>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</si>
  <si>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</si>
  <si>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</si>
  <si>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</si>
  <si>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</si>
  <si>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</si>
  <si>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</si>
  <si>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</si>
  <si>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</si>
  <si>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</si>
  <si>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</si>
  <si>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</si>
  <si>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</si>
  <si>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</si>
  <si>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</si>
  <si>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</si>
  <si>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</si>
  <si>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</si>
  <si>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</si>
  <si>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</si>
  <si>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</si>
  <si>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</si>
  <si>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</si>
  <si>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</si>
  <si>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</si>
  <si>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</si>
  <si>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</si>
  <si>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</si>
  <si>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</si>
  <si>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</si>
  <si>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</si>
  <si>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</si>
  <si>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</si>
  <si>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</si>
  <si>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</si>
  <si>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</si>
  <si>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</si>
  <si>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</si>
  <si>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</si>
  <si>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</si>
  <si>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</si>
  <si>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</si>
  <si>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</si>
  <si>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</si>
  <si>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</si>
  <si>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</si>
  <si>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</si>
  <si>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</si>
  <si>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</si>
  <si>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</si>
  <si>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</si>
  <si>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</si>
  <si>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</si>
  <si>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</si>
  <si>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</si>
  <si>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</si>
  <si>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</si>
  <si>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</si>
  <si>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</si>
  <si>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</si>
  <si>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</si>
  <si>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</si>
  <si>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</si>
  <si>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</si>
  <si>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</si>
  <si>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</si>
  <si>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</si>
  <si>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</si>
  <si>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</si>
  <si>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</si>
  <si>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</si>
  <si>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</si>
  <si>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</si>
  <si>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</si>
  <si>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</si>
  <si>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</si>
  <si>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</si>
  <si>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</si>
  <si>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</si>
  <si>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</si>
  <si>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</si>
  <si>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</si>
  <si>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</si>
  <si>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</si>
  <si>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</si>
  <si>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</si>
  <si>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</si>
  <si>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</si>
  <si>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</si>
  <si>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</si>
  <si>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</si>
  <si>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</si>
  <si>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</si>
  <si>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</si>
  <si>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</si>
  <si>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</si>
  <si>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</si>
  <si>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</si>
  <si>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</si>
  <si>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</si>
  <si>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</si>
  <si>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</si>
  <si>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</si>
  <si>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</si>
  <si>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</si>
  <si>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</si>
  <si>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</si>
  <si>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</si>
  <si>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</si>
  <si>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</si>
  <si>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</si>
  <si>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</si>
  <si>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</si>
  <si>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</si>
  <si>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</si>
  <si>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</si>
  <si>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</si>
  <si>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</si>
  <si>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</si>
  <si>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</si>
  <si>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</si>
  <si>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</si>
  <si>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</si>
  <si>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</si>
  <si>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</si>
  <si>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</si>
  <si>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</si>
  <si>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</si>
  <si>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</si>
  <si>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</si>
  <si>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</si>
  <si>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</si>
  <si>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</si>
  <si>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</si>
  <si>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</si>
  <si>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</si>
  <si>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</si>
  <si>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</si>
  <si>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</si>
  <si>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</si>
  <si>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</si>
  <si>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</si>
  <si>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</si>
  <si>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</si>
  <si>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</si>
  <si>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</si>
  <si>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</si>
  <si>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</si>
  <si>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</si>
  <si>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</si>
  <si>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</si>
  <si>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</si>
  <si>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</si>
  <si>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</si>
  <si>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</si>
  <si>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</si>
  <si>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</si>
  <si>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</si>
  <si>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</si>
  <si>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</si>
  <si>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</si>
  <si>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</si>
  <si>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</si>
  <si>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</si>
  <si>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</si>
  <si>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</si>
  <si>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</si>
  <si>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</si>
  <si>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</si>
  <si>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</si>
  <si>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</si>
  <si>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</si>
  <si>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</si>
  <si>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</si>
  <si>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</si>
  <si>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</si>
  <si>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</si>
  <si>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</si>
  <si>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</si>
  <si>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</si>
  <si>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</si>
  <si>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</si>
  <si>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</si>
  <si>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</si>
  <si>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</si>
  <si>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</si>
  <si>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</si>
  <si>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</si>
  <si>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</si>
  <si>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</si>
  <si>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</si>
  <si>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</si>
  <si>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</si>
  <si>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</si>
  <si>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</si>
  <si>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</si>
  <si>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</si>
  <si>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</si>
  <si>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</si>
  <si>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</si>
  <si>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</si>
  <si>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</si>
  <si>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</si>
  <si>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</si>
  <si>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</si>
  <si>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</si>
  <si>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</si>
  <si>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</si>
  <si>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</si>
  <si>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</si>
  <si>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</si>
  <si>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</si>
  <si>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</si>
  <si>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</si>
  <si>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</si>
  <si>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</si>
  <si>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</si>
  <si>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</si>
  <si>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</si>
  <si>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</si>
  <si>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</si>
  <si>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</si>
  <si>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</si>
  <si>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</si>
  <si>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</si>
  <si>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</si>
  <si>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</si>
  <si>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</si>
  <si>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</si>
  <si>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</si>
  <si>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</si>
  <si>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</si>
  <si>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</si>
  <si>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</si>
  <si>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</si>
  <si>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</si>
  <si>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</si>
  <si>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</si>
  <si>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</si>
  <si>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</si>
  <si>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</si>
  <si>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</si>
  <si>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</si>
  <si>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</si>
  <si>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</si>
  <si>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</si>
  <si>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</si>
  <si>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</si>
  <si>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</si>
  <si>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</si>
  <si>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</si>
  <si>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</si>
  <si>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</si>
  <si>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</si>
  <si>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</si>
  <si>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</si>
  <si>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</si>
  <si>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</si>
  <si>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</si>
  <si>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</si>
  <si>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</si>
  <si>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</si>
  <si>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</si>
  <si>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</si>
  <si>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</si>
  <si>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</si>
  <si>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</si>
  <si>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</si>
  <si>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</si>
  <si>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</si>
  <si>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</si>
  <si>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</si>
  <si>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</si>
  <si>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</si>
  <si>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</si>
  <si>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</si>
  <si>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</si>
  <si>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</si>
  <si>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</si>
  <si>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</si>
  <si>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</si>
  <si>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</si>
  <si>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</si>
  <si>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</si>
  <si>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</si>
  <si>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</si>
  <si>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</si>
  <si>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</si>
  <si>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</si>
  <si>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</si>
  <si>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</si>
  <si>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</si>
  <si>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</si>
  <si>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</si>
  <si>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</si>
  <si>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</si>
  <si>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</si>
  <si>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</si>
  <si>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</si>
  <si>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</si>
  <si>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</si>
  <si>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</si>
  <si>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</si>
  <si>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</si>
  <si>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</si>
  <si>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</si>
  <si>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</si>
  <si>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</si>
  <si>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</si>
  <si>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</si>
  <si>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</si>
  <si>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</si>
  <si>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</si>
  <si>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</si>
  <si>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</si>
  <si>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</si>
  <si>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</si>
  <si>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</si>
  <si>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</si>
  <si>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</si>
  <si>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</si>
  <si>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</si>
  <si>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</si>
  <si>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</si>
  <si>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</si>
  <si>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</si>
  <si>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</si>
  <si>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</si>
  <si>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</si>
  <si>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</si>
  <si>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</si>
  <si>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</si>
  <si>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</si>
  <si>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</si>
  <si>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</si>
  <si>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</si>
  <si>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</si>
  <si>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</si>
  <si>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</si>
  <si>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</si>
  <si>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</si>
  <si>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</si>
  <si>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</si>
  <si>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</si>
  <si>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</si>
  <si>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</si>
  <si>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</si>
  <si>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</si>
  <si>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</si>
  <si>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</si>
  <si>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</si>
  <si>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</si>
  <si>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</si>
  <si>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</si>
  <si>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</si>
  <si>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</si>
  <si>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</si>
  <si>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</si>
  <si>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</si>
  <si>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</si>
  <si>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</si>
  <si>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</si>
  <si>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</si>
  <si>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</si>
  <si>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</si>
  <si>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</si>
  <si>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</si>
  <si>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</si>
  <si>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</si>
  <si>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</si>
  <si>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</si>
  <si>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</si>
  <si>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</si>
  <si>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</si>
  <si>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</si>
  <si>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</si>
  <si>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</si>
  <si>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</si>
  <si>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</si>
  <si>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</si>
  <si>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</si>
  <si>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</si>
  <si>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</si>
  <si>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</si>
  <si>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</si>
  <si>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</si>
  <si>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</si>
  <si>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</si>
  <si>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</si>
  <si>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</si>
  <si>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</si>
  <si>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</si>
  <si>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</si>
  <si>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</si>
  <si>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</si>
  <si>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</si>
  <si>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</si>
  <si>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</si>
  <si>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</si>
  <si>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</si>
  <si>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</si>
  <si>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</si>
  <si>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</si>
  <si>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</si>
  <si>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</si>
  <si>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</si>
  <si>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</si>
  <si>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</si>
  <si>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</si>
  <si>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</si>
  <si>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</si>
  <si>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</si>
  <si>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</si>
  <si>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</si>
  <si>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</si>
  <si>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</si>
  <si>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</si>
  <si>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</si>
  <si>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</si>
  <si>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</si>
  <si>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</si>
  <si>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</si>
  <si>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</si>
  <si>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</si>
  <si>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</si>
  <si>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</si>
  <si>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</si>
  <si>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</si>
  <si>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</si>
  <si>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</si>
  <si>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</si>
  <si>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</si>
  <si>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</si>
  <si>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</si>
  <si>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</si>
  <si>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</si>
  <si>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</si>
  <si>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</si>
  <si>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</si>
  <si>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</si>
  <si>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</si>
  <si>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</si>
  <si>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</si>
  <si>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</si>
  <si>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</si>
  <si>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</si>
  <si>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</si>
  <si>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</si>
  <si>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</si>
  <si>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</si>
  <si>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</si>
  <si>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</si>
  <si>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</si>
  <si>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</si>
  <si>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</si>
  <si>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</si>
  <si>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</si>
  <si>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</si>
  <si>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</si>
  <si>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</si>
  <si>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</si>
  <si>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</si>
  <si>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</si>
  <si>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</si>
  <si>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</si>
  <si>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</si>
  <si>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</si>
  <si>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</si>
  <si>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</si>
  <si>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</si>
  <si>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</si>
  <si>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</si>
  <si>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</si>
  <si>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</si>
  <si>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</si>
  <si>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</si>
  <si>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</si>
  <si>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</si>
  <si>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</si>
  <si>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</si>
  <si>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</si>
  <si>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</si>
  <si>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</si>
  <si>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</si>
  <si>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</si>
  <si>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</si>
  <si>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</si>
  <si>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</si>
  <si>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</si>
  <si>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</si>
  <si>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</si>
  <si>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</si>
  <si>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</si>
  <si>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</si>
  <si>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</si>
  <si>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</si>
  <si>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</si>
  <si>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</si>
  <si>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</si>
  <si>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</si>
  <si>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</si>
  <si>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</si>
  <si>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</si>
  <si>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</si>
  <si>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</si>
  <si>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</si>
  <si>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</si>
  <si>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</si>
  <si>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</si>
  <si>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</si>
  <si>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</si>
  <si>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</si>
  <si>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</si>
  <si>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</si>
  <si>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</si>
  <si>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</si>
  <si>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</si>
  <si>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</si>
  <si>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</si>
  <si>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</si>
  <si>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</si>
  <si>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</si>
  <si>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</si>
  <si>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</si>
  <si>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</si>
  <si>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</si>
  <si>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</si>
  <si>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</si>
  <si>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</si>
  <si>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</si>
  <si>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</si>
  <si>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</si>
  <si>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</si>
  <si>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</si>
  <si>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</si>
  <si>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</si>
  <si>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</si>
  <si>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</si>
  <si>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</si>
  <si>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</si>
  <si>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</si>
  <si>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</si>
  <si>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</si>
  <si>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</si>
  <si>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</si>
  <si>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</si>
  <si>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</si>
  <si>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</si>
  <si>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</si>
  <si>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</si>
  <si>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</si>
  <si>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</si>
  <si>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</si>
  <si>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</si>
  <si>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</si>
  <si>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</si>
  <si>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</si>
  <si>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</si>
  <si>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</si>
  <si>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</si>
  <si>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</si>
  <si>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</si>
  <si>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</si>
  <si>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</si>
  <si>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</si>
  <si>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</si>
  <si>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</si>
  <si>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</si>
  <si>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</si>
  <si>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</si>
  <si>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</si>
  <si>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</si>
  <si>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</si>
  <si>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</si>
  <si>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</si>
  <si>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</si>
  <si>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</si>
  <si>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</si>
  <si>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</si>
  <si>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</si>
  <si>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</si>
  <si>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</si>
  <si>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</si>
  <si>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</si>
  <si>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</si>
  <si>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</si>
  <si>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</si>
  <si>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</si>
  <si>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</si>
  <si>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</si>
  <si>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</si>
  <si>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</si>
  <si>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</si>
  <si>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</si>
  <si>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</si>
  <si>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</si>
  <si>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</si>
  <si>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</si>
  <si>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</si>
  <si>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</si>
  <si>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</si>
  <si>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</si>
  <si>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</si>
  <si>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</si>
  <si>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</si>
  <si>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</si>
  <si>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</si>
  <si>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</si>
  <si>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</si>
  <si>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</si>
  <si>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</si>
  <si>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</si>
  <si>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</si>
  <si>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</si>
  <si>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</si>
  <si>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</si>
  <si>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</si>
  <si>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</si>
  <si>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</si>
  <si>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</si>
  <si>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</si>
  <si>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</si>
  <si>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</si>
  <si>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</si>
  <si>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</si>
  <si>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</si>
  <si>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</si>
  <si>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</si>
  <si>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</si>
  <si>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</si>
  <si>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</si>
  <si>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</si>
  <si>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</si>
  <si>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</si>
  <si>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</si>
  <si>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</si>
  <si>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</si>
  <si>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</si>
  <si>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</si>
  <si>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</si>
  <si>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</si>
  <si>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</si>
  <si>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</si>
  <si>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</si>
  <si>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</si>
  <si>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</si>
  <si>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</si>
  <si>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</si>
  <si>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</si>
  <si>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</si>
  <si>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</si>
  <si>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</si>
  <si>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</si>
  <si>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</si>
  <si>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</si>
  <si>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</si>
  <si>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</si>
  <si>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</si>
  <si>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</si>
  <si>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</si>
  <si>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</si>
  <si>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</si>
  <si>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</si>
  <si>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</si>
  <si>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</si>
  <si>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</si>
  <si>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</si>
  <si>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</si>
  <si>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</si>
  <si>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</si>
  <si>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</si>
  <si>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</si>
  <si>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</si>
  <si>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</si>
  <si>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</si>
  <si>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</si>
  <si>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</si>
  <si>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</si>
  <si>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</si>
  <si>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</si>
  <si>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</si>
  <si>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</si>
  <si>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</si>
  <si>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</si>
  <si>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</si>
  <si>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</si>
  <si>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</si>
  <si>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</si>
  <si>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</si>
  <si>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</si>
  <si>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</si>
  <si>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</si>
  <si>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</si>
  <si>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</si>
  <si>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</si>
  <si>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</si>
  <si>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</si>
  <si>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</si>
  <si>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</si>
  <si>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</si>
  <si>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</si>
  <si>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</si>
  <si>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</si>
  <si>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</si>
  <si>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</si>
  <si>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</si>
  <si>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</si>
  <si>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</si>
  <si>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</si>
  <si>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</si>
  <si>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</si>
  <si>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</si>
  <si>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</si>
  <si>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</si>
  <si>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</si>
  <si>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</si>
  <si>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</si>
  <si>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</si>
  <si>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</si>
  <si>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</si>
  <si>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</si>
  <si>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</si>
  <si>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</si>
  <si>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</si>
  <si>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</si>
  <si>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</si>
  <si>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</si>
  <si>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</si>
  <si>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</si>
  <si>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</si>
  <si>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</si>
  <si>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</si>
  <si>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</si>
  <si>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</si>
  <si>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</si>
  <si>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</si>
  <si>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</si>
  <si>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</si>
  <si>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</si>
  <si>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</si>
  <si>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</si>
  <si>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</si>
  <si>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</si>
  <si>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</si>
  <si>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</si>
  <si>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</si>
  <si>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</si>
  <si>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</si>
  <si>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</si>
  <si>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</si>
  <si>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</si>
  <si>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</si>
  <si>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</si>
  <si>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</si>
  <si>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</si>
  <si>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</si>
  <si>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</si>
  <si>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</si>
  <si>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</si>
  <si>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</si>
  <si>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</si>
  <si>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</si>
  <si>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</si>
  <si>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</si>
  <si>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</si>
  <si>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</si>
  <si>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</si>
  <si>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</si>
  <si>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</si>
  <si>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</si>
  <si>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</si>
  <si>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</si>
  <si>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</si>
  <si>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</si>
  <si>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</si>
  <si>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</si>
  <si>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</si>
  <si>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</si>
  <si>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</si>
  <si>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</si>
  <si>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</si>
  <si>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</si>
  <si>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</si>
  <si>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</si>
  <si>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</si>
  <si>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</si>
  <si>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</si>
  <si>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</si>
  <si>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</si>
  <si>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</si>
  <si>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</si>
  <si>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</si>
  <si>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</si>
  <si>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</si>
  <si>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</si>
  <si>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</si>
  <si>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</si>
  <si>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</si>
  <si>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</si>
  <si>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</si>
  <si>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</si>
  <si>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</si>
  <si>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</si>
  <si>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</si>
  <si>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</si>
  <si>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</si>
  <si>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</si>
  <si>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</si>
  <si>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</si>
  <si>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</si>
  <si>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</si>
  <si>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</si>
  <si>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</si>
  <si>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</si>
  <si>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</si>
  <si>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</si>
  <si>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</si>
  <si>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</si>
  <si>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</si>
  <si>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</si>
  <si>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</si>
  <si>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</si>
  <si>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</si>
  <si>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</si>
  <si>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</si>
  <si>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</si>
  <si>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</si>
  <si>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</si>
  <si>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</si>
  <si>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</si>
  <si>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</si>
  <si>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</si>
  <si>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</si>
  <si>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</si>
  <si>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</si>
  <si>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</si>
  <si>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</si>
  <si>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</si>
  <si>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</si>
  <si>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</si>
  <si>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</si>
  <si>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</si>
  <si>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</si>
  <si>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</si>
  <si>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</si>
  <si>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</si>
  <si>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</si>
  <si>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</si>
  <si>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</si>
  <si>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</si>
  <si>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</si>
  <si>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</si>
  <si>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</si>
  <si>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</si>
  <si>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</si>
  <si>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</si>
  <si>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</si>
  <si>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</si>
  <si>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</si>
  <si>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</si>
  <si>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</si>
  <si>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</si>
  <si>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</si>
  <si>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</si>
  <si>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</si>
  <si>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</si>
  <si>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</si>
  <si>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</si>
  <si>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</si>
  <si>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</si>
  <si>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</si>
  <si>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</si>
  <si>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</si>
  <si>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</si>
  <si>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</si>
  <si>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</si>
  <si>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</si>
  <si>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</si>
  <si>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</si>
  <si>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</si>
  <si>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</si>
  <si>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</si>
  <si>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</si>
  <si>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</si>
  <si>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</si>
  <si>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</si>
  <si>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</si>
  <si>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</si>
  <si>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</si>
  <si>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</si>
  <si>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</si>
  <si>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</si>
  <si>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</si>
  <si>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</si>
  <si>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</si>
  <si>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</si>
  <si>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</si>
  <si>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</si>
  <si>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</si>
  <si>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</si>
  <si>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</si>
  <si>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</si>
  <si>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</si>
  <si>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</si>
  <si>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</si>
  <si>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</si>
  <si>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</si>
  <si>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</si>
  <si>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</si>
  <si>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</si>
  <si>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</si>
  <si>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</si>
  <si>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</si>
  <si>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</si>
  <si>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</si>
  <si>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</si>
  <si>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</si>
  <si>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</si>
  <si>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</si>
  <si>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</si>
  <si>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</si>
  <si>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</si>
  <si>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</si>
  <si>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</si>
  <si>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</si>
  <si>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</si>
  <si>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</si>
  <si>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</si>
  <si>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</si>
  <si>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</si>
  <si>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</si>
  <si>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</si>
  <si>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</si>
  <si>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</si>
  <si>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</si>
  <si>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</si>
  <si>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</si>
  <si>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</si>
  <si>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</si>
  <si>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</si>
  <si>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</si>
  <si>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</si>
  <si>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</si>
  <si>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</si>
  <si>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</si>
  <si>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</si>
  <si>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</si>
  <si>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</si>
  <si>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</si>
  <si>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</si>
  <si>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</si>
  <si>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</si>
  <si>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</si>
  <si>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</si>
  <si>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</si>
  <si>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</si>
  <si>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</si>
  <si>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</si>
  <si>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</si>
  <si>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</si>
  <si>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</si>
  <si>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</si>
  <si>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</si>
  <si>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</si>
  <si>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</si>
  <si>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</si>
  <si>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</si>
  <si>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</si>
  <si>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</si>
  <si>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</si>
  <si>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</si>
  <si>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</si>
  <si>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</si>
  <si>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</si>
  <si>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</si>
  <si>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</si>
  <si>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</si>
  <si>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</si>
  <si>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</si>
  <si>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</si>
  <si>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</si>
  <si>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</si>
  <si>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</si>
  <si>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</si>
  <si>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</si>
  <si>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</si>
  <si>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</si>
  <si>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</si>
  <si>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</si>
  <si>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</si>
  <si>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</si>
  <si>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</si>
  <si>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</si>
  <si>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</si>
  <si>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</si>
  <si>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</si>
  <si>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</si>
  <si>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</si>
  <si>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</si>
  <si>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</si>
  <si>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</si>
  <si>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</si>
  <si>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</si>
  <si>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</si>
  <si>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</si>
  <si>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</si>
  <si>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</si>
  <si>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</si>
  <si>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</si>
  <si>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</si>
  <si>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</si>
  <si>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</si>
  <si>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</si>
  <si>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</si>
  <si>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</si>
  <si>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</si>
  <si>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</si>
  <si>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</si>
  <si>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</si>
  <si>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</si>
  <si>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</si>
  <si>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</si>
  <si>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</si>
  <si>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</si>
  <si>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</si>
  <si>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</si>
  <si>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</si>
  <si>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</si>
  <si>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</si>
  <si>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</si>
  <si>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</si>
  <si>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</si>
  <si>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</si>
  <si>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</si>
  <si>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</si>
  <si>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</si>
  <si>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</si>
  <si>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</si>
  <si>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</si>
  <si>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</si>
  <si>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</si>
  <si>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</si>
  <si>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</si>
  <si>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</si>
  <si>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</si>
  <si>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</si>
  <si>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</si>
  <si>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</si>
  <si>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</si>
  <si>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</si>
  <si>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</si>
  <si>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</si>
  <si>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</si>
  <si>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</si>
  <si>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</si>
  <si>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</si>
  <si>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</si>
  <si>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</si>
  <si>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</si>
  <si>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</si>
  <si>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</si>
  <si>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</si>
  <si>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</si>
  <si>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</si>
  <si>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</si>
  <si>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</si>
  <si>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</si>
  <si>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</si>
  <si>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</si>
  <si>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</si>
  <si>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</si>
  <si>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</si>
  <si>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</si>
  <si>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</si>
  <si>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</si>
  <si>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</si>
  <si>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</si>
  <si>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</si>
  <si>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</si>
  <si>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</si>
  <si>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</si>
  <si>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</si>
  <si>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</si>
  <si>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</si>
  <si>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</si>
  <si>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</si>
  <si>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</si>
  <si>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</si>
  <si>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</si>
  <si>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</si>
  <si>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</si>
  <si>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</si>
  <si>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</si>
  <si>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</si>
  <si>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</si>
  <si>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</si>
  <si>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</si>
  <si>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</si>
  <si>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</si>
  <si>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</si>
  <si>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</si>
  <si>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</si>
  <si>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</si>
  <si>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</si>
  <si>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</si>
  <si>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</si>
  <si>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</si>
  <si>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</si>
  <si>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</si>
  <si>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</si>
  <si>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</si>
  <si>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</si>
  <si>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</si>
  <si>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</si>
  <si>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</si>
  <si>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</si>
  <si>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</si>
  <si>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</si>
  <si>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</si>
  <si>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</si>
  <si>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</si>
  <si>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</si>
  <si>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</si>
  <si>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</si>
  <si>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</si>
  <si>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</si>
  <si>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</si>
  <si>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</si>
  <si>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</si>
  <si>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</si>
  <si>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</si>
  <si>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</si>
  <si>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</si>
  <si>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</si>
  <si>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</si>
  <si>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</si>
  <si>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</si>
  <si>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</si>
  <si>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</si>
  <si>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</si>
  <si>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</si>
  <si>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</si>
  <si>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</si>
  <si>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</si>
  <si>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</si>
  <si>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</si>
  <si>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</si>
  <si>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</si>
  <si>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</si>
  <si>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</si>
  <si>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</si>
  <si>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</si>
  <si>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</si>
  <si>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</si>
  <si>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</si>
  <si>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</si>
  <si>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</si>
  <si>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</si>
  <si>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</si>
  <si>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</si>
  <si>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</si>
  <si>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</si>
  <si>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</si>
  <si>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</si>
  <si>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</si>
  <si>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</si>
  <si>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</si>
  <si>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</si>
  <si>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</si>
  <si>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</si>
  <si>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</si>
  <si>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</si>
  <si>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</si>
  <si>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</si>
  <si>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</si>
  <si>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</si>
  <si>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</si>
  <si>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</si>
  <si>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</si>
  <si>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</si>
  <si>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</si>
  <si>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</si>
  <si>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</si>
  <si>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</si>
  <si>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</si>
  <si>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</si>
  <si>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</si>
  <si>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</si>
  <si>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</si>
  <si>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</si>
  <si>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</si>
  <si>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</si>
  <si>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</si>
  <si>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</si>
  <si>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</si>
  <si>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</si>
  <si>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</si>
  <si>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</si>
  <si>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</si>
  <si>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</si>
  <si>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</si>
  <si>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</si>
  <si>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</si>
  <si>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</si>
  <si>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</si>
  <si>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</si>
  <si>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</si>
  <si>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</si>
  <si>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</si>
  <si>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</si>
  <si>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</si>
  <si>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</si>
  <si>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</si>
  <si>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</si>
  <si>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</si>
  <si>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</si>
  <si>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</si>
  <si>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</si>
  <si>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</si>
  <si>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</si>
  <si>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</si>
  <si>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</si>
  <si>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</si>
  <si>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</si>
  <si>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</si>
  <si>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</si>
  <si>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</si>
  <si>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</si>
  <si>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</si>
  <si>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</si>
  <si>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</si>
  <si>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</si>
  <si>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</si>
  <si>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</si>
  <si>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</si>
  <si>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</si>
  <si>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</si>
  <si>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</si>
  <si>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</si>
  <si>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</si>
  <si>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</si>
  <si>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</si>
  <si>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</si>
  <si>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</si>
  <si>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</si>
  <si>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</si>
  <si>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</si>
  <si>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</si>
  <si>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</si>
  <si>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</si>
  <si>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</si>
  <si>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</si>
  <si>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</si>
  <si>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</si>
  <si>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</si>
  <si>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</si>
  <si>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</si>
  <si>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</si>
  <si>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</si>
  <si>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</si>
  <si>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</si>
  <si>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</si>
  <si>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</si>
  <si>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</si>
  <si>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</si>
  <si>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</si>
  <si>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</si>
  <si>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</si>
  <si>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</si>
  <si>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</si>
  <si>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</si>
  <si>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</si>
  <si>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</si>
  <si>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</si>
  <si>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</si>
  <si>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</si>
  <si>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</si>
  <si>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</si>
  <si>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</si>
  <si>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</si>
  <si>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</si>
  <si>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</si>
  <si>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</si>
  <si>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</si>
  <si>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</si>
  <si>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</si>
  <si>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</si>
  <si>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</si>
  <si>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</si>
  <si>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</si>
  <si>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</si>
  <si>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</si>
  <si>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</si>
  <si>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</si>
  <si>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</si>
  <si>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</si>
  <si>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</si>
  <si>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</si>
  <si>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</si>
  <si>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</si>
  <si>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</si>
  <si>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</si>
  <si>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</si>
  <si>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</si>
  <si>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</si>
  <si>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</si>
  <si>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</si>
  <si>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</si>
  <si>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</si>
  <si>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</si>
  <si>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</si>
  <si>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</si>
  <si>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</si>
  <si>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</si>
  <si>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</si>
  <si>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</si>
  <si>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</si>
  <si>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</si>
  <si>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</si>
  <si>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</si>
  <si>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</si>
  <si>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</si>
  <si>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</si>
  <si>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</si>
  <si>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</si>
  <si>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</si>
  <si>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</si>
  <si>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</si>
  <si>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</si>
  <si>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</si>
  <si>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</si>
  <si>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</si>
  <si>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</si>
  <si>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</si>
  <si>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</si>
  <si>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</si>
  <si>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</si>
  <si>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</si>
  <si>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</si>
  <si>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</si>
  <si>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</si>
  <si>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</si>
  <si>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</si>
  <si>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</si>
  <si>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</si>
  <si>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</si>
  <si>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</si>
  <si>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</si>
  <si>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</si>
  <si>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</si>
  <si>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</si>
  <si>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</si>
  <si>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</si>
  <si>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</si>
  <si>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</si>
  <si>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</si>
  <si>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</si>
  <si>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</si>
  <si>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</si>
  <si>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</si>
  <si>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</si>
  <si>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</si>
  <si>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</si>
  <si>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</si>
  <si>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</si>
  <si>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</si>
  <si>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</si>
  <si>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</si>
  <si>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</si>
  <si>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</si>
  <si>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</si>
  <si>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</si>
  <si>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</si>
  <si>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</si>
  <si>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</si>
  <si>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</si>
  <si>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</si>
  <si>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</si>
  <si>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</si>
  <si>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</si>
  <si>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</si>
  <si>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</si>
  <si>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</si>
  <si>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</si>
  <si>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</si>
  <si>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</si>
  <si>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</si>
  <si>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</si>
  <si>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</si>
  <si>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</si>
  <si>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</si>
  <si>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</si>
  <si>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</si>
  <si>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</si>
  <si>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</si>
  <si>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</si>
  <si>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</si>
  <si>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</si>
  <si>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</si>
  <si>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</si>
  <si>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</si>
  <si>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</si>
  <si>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</si>
  <si>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</si>
  <si>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</si>
  <si>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</si>
  <si>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</si>
  <si>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</si>
  <si>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</si>
  <si>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</si>
  <si>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</si>
  <si>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</si>
  <si>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</si>
  <si>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</si>
  <si>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</si>
  <si>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</si>
  <si>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</si>
  <si>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</si>
  <si>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</si>
  <si>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</si>
  <si>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</si>
  <si>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</si>
  <si>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</si>
  <si>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</si>
  <si>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</si>
  <si>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</si>
  <si>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</si>
  <si>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</si>
  <si>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</si>
  <si>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</si>
  <si>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</si>
  <si>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</si>
  <si>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</si>
  <si>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</si>
  <si>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</si>
  <si>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</si>
  <si>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</si>
  <si>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</si>
  <si>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</si>
  <si>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</si>
  <si>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</si>
  <si>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</si>
  <si>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</si>
  <si>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</si>
  <si>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</si>
  <si>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</si>
  <si>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</si>
  <si>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</si>
  <si>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</si>
  <si>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</si>
  <si>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</si>
  <si>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</si>
  <si>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</si>
  <si>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</si>
  <si>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</si>
  <si>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</si>
  <si>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</si>
  <si>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</si>
  <si>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</si>
  <si>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</si>
  <si>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</si>
  <si>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</si>
  <si>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</si>
  <si>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</si>
  <si>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</si>
  <si>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</si>
  <si>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</si>
  <si>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</si>
  <si>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</si>
  <si>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</si>
  <si>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</si>
  <si>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</si>
  <si>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</si>
  <si>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</si>
  <si>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</si>
  <si>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</si>
  <si>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</si>
  <si>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</si>
  <si>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</si>
  <si>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</si>
  <si>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</si>
  <si>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</si>
  <si>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</si>
  <si>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</si>
  <si>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</si>
  <si>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</si>
  <si>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</si>
  <si>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</si>
  <si>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</si>
  <si>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</si>
  <si>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</si>
  <si>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</si>
  <si>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</si>
  <si>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</si>
  <si>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</si>
  <si>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</si>
  <si>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</si>
  <si>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</si>
  <si>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</si>
  <si>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</si>
  <si>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</si>
  <si>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</si>
  <si>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</si>
  <si>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</si>
  <si>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</si>
  <si>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</si>
  <si>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</si>
  <si>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</si>
  <si>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</si>
  <si>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</si>
  <si>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</si>
  <si>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</si>
  <si>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</si>
  <si>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</si>
  <si>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</si>
  <si>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</si>
  <si>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</si>
  <si>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</si>
  <si>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</si>
  <si>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</si>
  <si>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</si>
  <si>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</si>
  <si>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</si>
  <si>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</si>
  <si>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</si>
  <si>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</si>
  <si>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</si>
  <si>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</si>
  <si>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</si>
  <si>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</si>
  <si>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</si>
  <si>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</si>
  <si>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</si>
  <si>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</si>
  <si>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</si>
  <si>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</si>
  <si>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</si>
  <si>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</si>
  <si>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</si>
  <si>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</si>
  <si>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</si>
  <si>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</si>
  <si>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</si>
  <si>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</si>
  <si>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</si>
  <si>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</si>
  <si>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</si>
  <si>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</si>
  <si>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</si>
  <si>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</si>
  <si>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</si>
  <si>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</si>
  <si>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</si>
  <si>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</si>
  <si>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</si>
  <si>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</si>
  <si>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</si>
  <si>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</si>
  <si>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</si>
  <si>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</si>
  <si>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</si>
  <si>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</si>
  <si>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</si>
  <si>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</si>
  <si>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</si>
  <si>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</si>
  <si>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</si>
  <si>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</si>
  <si>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</si>
  <si>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</si>
  <si>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</si>
  <si>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</si>
  <si>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</si>
  <si>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</si>
  <si>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</si>
  <si>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</si>
  <si>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</si>
  <si>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</si>
  <si>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</si>
  <si>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</si>
  <si>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</si>
  <si>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</si>
  <si>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</si>
  <si>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</si>
  <si>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</si>
  <si>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</si>
  <si>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</si>
  <si>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</si>
  <si>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</si>
  <si>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</si>
  <si>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</si>
  <si>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</si>
  <si>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</si>
  <si>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</si>
  <si>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</si>
  <si>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</si>
  <si>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</si>
  <si>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</si>
  <si>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</si>
  <si>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</si>
  <si>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</si>
  <si>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</si>
  <si>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</si>
  <si>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</si>
  <si>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</si>
  <si>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</si>
  <si>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</si>
  <si>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</si>
  <si>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</si>
  <si>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</si>
  <si>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</si>
  <si>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</si>
  <si>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</si>
  <si>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</si>
  <si>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</si>
  <si>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</si>
  <si>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</si>
  <si>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</si>
  <si>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</si>
  <si>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</si>
  <si>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</si>
  <si>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</si>
  <si>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</si>
  <si>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</si>
  <si>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</si>
  <si>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</si>
  <si>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</si>
  <si>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</si>
  <si>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</si>
  <si>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</si>
  <si>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</si>
  <si>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</si>
  <si>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</si>
  <si>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</si>
  <si>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</si>
  <si>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</si>
  <si>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</si>
  <si>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</si>
  <si>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</si>
  <si>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</si>
  <si>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</si>
  <si>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</si>
  <si>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</si>
  <si>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</si>
  <si>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</si>
  <si>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</si>
  <si>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</si>
  <si>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</si>
  <si>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</si>
  <si>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</si>
  <si>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</si>
  <si>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</si>
  <si>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</si>
  <si>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</si>
  <si>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</si>
  <si>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</si>
  <si>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</si>
  <si>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</si>
  <si>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</si>
  <si>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</si>
  <si>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</si>
  <si>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</si>
  <si>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</si>
  <si>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</si>
  <si>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</si>
  <si>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</si>
  <si>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</si>
  <si>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</si>
  <si>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</si>
  <si>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</si>
  <si>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</si>
  <si>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</si>
  <si>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</si>
  <si>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</si>
  <si>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</si>
  <si>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</si>
  <si>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</si>
  <si>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</si>
  <si>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</si>
  <si>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</si>
  <si>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</si>
  <si>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</si>
  <si>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</si>
  <si>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</si>
  <si>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</si>
  <si>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</si>
  <si>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</si>
  <si>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</si>
  <si>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</si>
  <si>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</si>
  <si>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</si>
  <si>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</si>
  <si>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</si>
  <si>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</si>
  <si>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</si>
  <si>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</si>
  <si>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</si>
  <si>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</si>
  <si>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</si>
  <si>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</si>
  <si>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</si>
  <si>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</si>
  <si>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</si>
  <si>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</si>
  <si>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</si>
  <si>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</si>
  <si>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</si>
  <si>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</si>
  <si>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</si>
  <si>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</si>
  <si>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</si>
  <si>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</si>
  <si>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</si>
  <si>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</si>
  <si>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</si>
  <si>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</si>
  <si>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</si>
  <si>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</si>
  <si>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</si>
  <si>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</si>
  <si>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</si>
  <si>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</si>
  <si>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</si>
  <si>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</si>
  <si>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</si>
  <si>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</si>
  <si>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</si>
  <si>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</si>
  <si>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</si>
  <si>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</si>
  <si>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</si>
  <si>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</si>
  <si>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</si>
  <si>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</si>
  <si>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</si>
  <si>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</si>
  <si>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</si>
  <si>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</si>
  <si>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</si>
  <si>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</si>
  <si>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</si>
  <si>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</si>
  <si>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</si>
  <si>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</si>
  <si>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</si>
  <si>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</si>
  <si>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</si>
  <si>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</si>
  <si>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</si>
  <si>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</si>
  <si>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</si>
  <si>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</si>
  <si>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</si>
  <si>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</si>
  <si>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</si>
  <si>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</si>
  <si>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</si>
  <si>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</si>
  <si>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</si>
  <si>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</si>
  <si>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</si>
  <si>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</si>
  <si>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</si>
  <si>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</si>
  <si>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</si>
  <si>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</si>
  <si>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</si>
  <si>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</si>
  <si>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</si>
  <si>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</si>
  <si>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</si>
  <si>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</si>
  <si>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</si>
  <si>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</si>
  <si>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</si>
  <si>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</si>
  <si>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</si>
  <si>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</si>
  <si>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</si>
  <si>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</si>
  <si>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</si>
  <si>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</si>
  <si>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</si>
  <si>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</si>
  <si>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</si>
  <si>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</si>
  <si>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</si>
  <si>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</si>
  <si>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</si>
  <si>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</si>
  <si>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</si>
  <si>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</si>
  <si>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</si>
  <si>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</si>
  <si>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</si>
  <si>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</si>
  <si>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</si>
  <si>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</si>
  <si>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</si>
  <si>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</si>
  <si>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</si>
  <si>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</si>
  <si>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</si>
  <si>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</si>
  <si>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</si>
  <si>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</si>
  <si>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</si>
  <si>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</si>
  <si>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</si>
  <si>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</si>
  <si>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</si>
  <si>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</si>
  <si>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</si>
  <si>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</si>
  <si>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</si>
  <si>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</si>
  <si>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</si>
  <si>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</si>
  <si>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</si>
  <si>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</si>
  <si>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</si>
  <si>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</si>
  <si>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</si>
  <si>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</si>
  <si>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</si>
  <si>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</si>
  <si>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</si>
  <si>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</si>
  <si>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</si>
  <si>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</si>
  <si>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</si>
  <si>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</si>
  <si>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</si>
  <si>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</si>
  <si>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</si>
  <si>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</si>
  <si>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</si>
  <si>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</si>
  <si>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</si>
  <si>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</si>
  <si>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</si>
  <si>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</si>
  <si>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</si>
  <si>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</si>
  <si>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</si>
  <si>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</si>
  <si>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</si>
  <si>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</si>
  <si>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</si>
  <si>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</si>
  <si>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</si>
  <si>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</si>
  <si>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</si>
  <si>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</si>
  <si>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</si>
  <si>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</si>
  <si>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</si>
  <si>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</si>
  <si>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</si>
  <si>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</si>
  <si>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</si>
  <si>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</si>
  <si>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</si>
  <si>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</si>
  <si>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</si>
  <si>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</si>
  <si>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</si>
  <si>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</si>
  <si>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</si>
  <si>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</si>
  <si>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</si>
  <si>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</si>
  <si>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</si>
  <si>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</si>
  <si>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</si>
  <si>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</si>
  <si>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</si>
  <si>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</si>
  <si>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</si>
  <si>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</si>
  <si>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</si>
  <si>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</si>
  <si>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</si>
  <si>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</si>
  <si>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</si>
  <si>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</si>
  <si>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</si>
  <si>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</si>
  <si>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</si>
  <si>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</si>
  <si>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</si>
  <si>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</si>
  <si>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</si>
  <si>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</si>
  <si>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</si>
  <si>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</si>
  <si>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</si>
  <si>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</si>
  <si>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</si>
  <si>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</si>
  <si>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</si>
  <si>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</si>
  <si>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</si>
  <si>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</si>
  <si>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</si>
  <si>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</si>
  <si>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</si>
  <si>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</si>
  <si>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</si>
  <si>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</si>
  <si>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</si>
  <si>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</si>
  <si>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</si>
  <si>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</si>
  <si>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</si>
  <si>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</si>
  <si>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</si>
  <si>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</si>
  <si>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</si>
  <si>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</si>
  <si>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</si>
  <si>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</si>
  <si>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</si>
  <si>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</si>
  <si>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</si>
  <si>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</si>
  <si>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</si>
  <si>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</si>
  <si>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</si>
  <si>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</si>
  <si>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</si>
  <si>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</si>
  <si>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</si>
  <si>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</si>
  <si>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</si>
  <si>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</si>
  <si>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</si>
  <si>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</si>
  <si>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</si>
  <si>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</si>
  <si>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</si>
  <si>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</si>
  <si>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</si>
  <si>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</si>
  <si>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</si>
  <si>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</si>
  <si>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</si>
  <si>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</si>
  <si>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</si>
  <si>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</si>
  <si>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</si>
  <si>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</si>
  <si>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</si>
  <si>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</si>
  <si>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</si>
  <si>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</si>
  <si>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</si>
  <si>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</si>
  <si>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</si>
  <si>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</si>
  <si>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</si>
  <si>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</si>
  <si>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</si>
  <si>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</si>
  <si>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</si>
  <si>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</si>
  <si>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</si>
  <si>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</si>
  <si>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</si>
  <si>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</si>
  <si>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</si>
  <si>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</si>
  <si>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</si>
  <si>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</si>
  <si>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</si>
  <si>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</si>
  <si>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</si>
  <si>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</si>
  <si>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</si>
  <si>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</si>
  <si>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</si>
  <si>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</si>
  <si>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</si>
  <si>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</si>
  <si>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</si>
  <si>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</si>
  <si>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</si>
  <si>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</si>
  <si>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</si>
  <si>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</si>
  <si>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</si>
  <si>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</si>
  <si>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</si>
  <si>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</si>
  <si>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</si>
  <si>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</si>
  <si>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</si>
  <si>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</si>
  <si>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</si>
  <si>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</si>
  <si>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</si>
  <si>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</si>
  <si>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</si>
  <si>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</si>
  <si>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</si>
  <si>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</si>
  <si>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</si>
  <si>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</si>
  <si>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</si>
  <si>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</si>
  <si>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</si>
  <si>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</si>
  <si>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</si>
  <si>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</si>
  <si>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</si>
  <si>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</si>
  <si>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</si>
  <si>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</si>
  <si>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</si>
  <si>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</si>
  <si>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</si>
  <si>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</si>
  <si>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</si>
  <si>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</si>
  <si>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</si>
  <si>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</si>
  <si>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</si>
  <si>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</si>
  <si>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</si>
  <si>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</si>
  <si>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</si>
  <si>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</si>
  <si>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</si>
  <si>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</si>
  <si>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</si>
  <si>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</si>
  <si>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</si>
  <si>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</si>
  <si>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</si>
  <si>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</si>
  <si>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</si>
  <si>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</si>
  <si>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</si>
  <si>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</si>
  <si>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</si>
  <si>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</si>
  <si>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</si>
  <si>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</si>
  <si>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</si>
  <si>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</si>
  <si>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</si>
  <si>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</si>
  <si>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</si>
  <si>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</si>
  <si>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</si>
  <si>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</si>
  <si>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</si>
  <si>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</si>
  <si>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</si>
  <si>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</si>
  <si>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</si>
  <si>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</si>
  <si>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</si>
  <si>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</si>
  <si>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</si>
  <si>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</si>
  <si>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</si>
  <si>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</si>
  <si>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</si>
  <si>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</si>
  <si>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</si>
  <si>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</si>
  <si>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</si>
  <si>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</si>
  <si>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</si>
  <si>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</si>
  <si>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</si>
  <si>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</si>
  <si>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</si>
  <si>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</si>
  <si>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</si>
  <si>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</si>
  <si>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</si>
  <si>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</si>
  <si>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</si>
  <si>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</si>
  <si>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</si>
  <si>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</si>
  <si>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</si>
  <si>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</si>
  <si>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</si>
  <si>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</si>
  <si>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</si>
  <si>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</si>
  <si>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</si>
  <si>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</si>
  <si>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</si>
  <si>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</si>
  <si>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</si>
  <si>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</si>
  <si>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</si>
  <si>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</si>
  <si>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</si>
  <si>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</si>
  <si>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</si>
  <si>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</si>
  <si>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</si>
  <si>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</si>
  <si>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</si>
  <si>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</si>
  <si>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</si>
  <si>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</si>
  <si>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</si>
  <si>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</si>
  <si>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</si>
  <si>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</si>
  <si>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</si>
  <si>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</si>
  <si>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</si>
  <si>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</si>
  <si>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</si>
  <si>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</si>
  <si>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</si>
  <si>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</si>
  <si>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</si>
  <si>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</si>
  <si>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</si>
  <si>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</si>
  <si>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</si>
  <si>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</si>
  <si>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</si>
  <si>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</si>
  <si>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</si>
  <si>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</si>
  <si>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</si>
  <si>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</si>
  <si>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</si>
  <si>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</si>
  <si>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</si>
  <si>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</si>
  <si>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</si>
  <si>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</si>
  <si>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</si>
  <si>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</si>
  <si>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</si>
  <si>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</si>
  <si>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</si>
  <si>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</si>
  <si>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</si>
  <si>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</si>
  <si>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</si>
  <si>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</si>
  <si>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</si>
  <si>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</si>
  <si>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</si>
  <si>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</si>
  <si>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</si>
  <si>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</si>
  <si>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</si>
  <si>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</si>
  <si>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</si>
  <si>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</si>
  <si>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</si>
  <si>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</si>
  <si>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</si>
  <si>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</si>
  <si>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</si>
  <si>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</si>
  <si>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</si>
  <si>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</si>
  <si>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</si>
  <si>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</si>
  <si>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</si>
  <si>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</si>
  <si>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</si>
  <si>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</si>
  <si>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</si>
  <si>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</si>
  <si>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</si>
  <si>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</si>
  <si>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</si>
  <si>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</si>
  <si>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</si>
  <si>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</si>
  <si>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</si>
  <si>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</si>
  <si>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</si>
  <si>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</si>
  <si>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</si>
  <si>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</si>
  <si>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</si>
  <si>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</si>
  <si>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</si>
  <si>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</si>
  <si>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</si>
  <si>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</si>
  <si>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</si>
  <si>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</si>
  <si>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</si>
  <si>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</si>
  <si>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</si>
  <si>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</si>
  <si>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</si>
  <si>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</si>
  <si>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</si>
  <si>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</si>
  <si>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</si>
  <si>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</si>
  <si>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</si>
  <si>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</si>
  <si>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</si>
  <si>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</si>
  <si>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</si>
  <si>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</si>
  <si>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</si>
  <si>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</si>
  <si>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</si>
  <si>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</si>
  <si>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</si>
  <si>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</si>
  <si>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</si>
  <si>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</si>
  <si>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</si>
  <si>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</si>
  <si>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</si>
  <si>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</si>
  <si>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</si>
  <si>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</si>
  <si>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</si>
  <si>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</si>
  <si>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</si>
  <si>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</si>
  <si>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</si>
  <si>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</si>
  <si>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</si>
  <si>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</si>
  <si>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</si>
  <si>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</si>
  <si>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</si>
  <si>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</si>
  <si>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</si>
  <si>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</si>
  <si>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</si>
  <si>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</si>
  <si>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</si>
  <si>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</si>
  <si>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</si>
  <si>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</si>
  <si>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</si>
  <si>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</si>
  <si>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</si>
  <si>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</si>
  <si>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</si>
  <si>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</si>
  <si>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</si>
  <si>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</si>
  <si>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</si>
  <si>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</si>
  <si>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</si>
  <si>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</si>
  <si>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</si>
  <si>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</si>
  <si>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</si>
  <si>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</si>
  <si>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</si>
  <si>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</si>
  <si>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</si>
  <si>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</si>
  <si>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</si>
  <si>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</si>
  <si>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</si>
  <si>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</si>
  <si>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</si>
  <si>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</si>
  <si>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</si>
  <si>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</si>
  <si>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</si>
  <si>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</si>
  <si>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</si>
  <si>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</si>
  <si>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</si>
  <si>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</si>
  <si>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</si>
  <si>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</si>
  <si>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</si>
  <si>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</si>
  <si>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</si>
  <si>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</si>
  <si>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</si>
  <si>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</si>
  <si>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</si>
  <si>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</si>
  <si>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</si>
  <si>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</si>
  <si>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</si>
  <si>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</si>
  <si>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</si>
  <si>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</si>
  <si>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</si>
  <si>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</si>
  <si>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</si>
  <si>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</si>
  <si>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</si>
  <si>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</si>
  <si>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</si>
  <si>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</si>
  <si>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</si>
  <si>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</si>
  <si>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</si>
  <si>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</si>
  <si>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</si>
  <si>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</si>
  <si>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</si>
  <si>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</si>
  <si>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</si>
  <si>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</si>
  <si>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</si>
  <si>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</si>
  <si>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</si>
  <si>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</si>
  <si>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</si>
  <si>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</si>
  <si>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</si>
  <si>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</si>
  <si>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</si>
  <si>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</si>
  <si>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</si>
  <si>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</si>
  <si>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</si>
  <si>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</si>
  <si>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</si>
  <si>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</si>
  <si>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</si>
  <si>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</si>
  <si>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</si>
  <si>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</si>
  <si>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</si>
  <si>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</si>
  <si>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</si>
  <si>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</si>
  <si>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</si>
  <si>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</si>
  <si>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</si>
  <si>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</si>
  <si>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</si>
  <si>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</si>
  <si>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</si>
  <si>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</si>
  <si>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</si>
  <si>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</si>
  <si>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</si>
  <si>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</si>
  <si>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</si>
  <si>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</si>
  <si>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</si>
  <si>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</si>
  <si>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</si>
  <si>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</si>
  <si>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</si>
  <si>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</si>
  <si>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</si>
  <si>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</si>
  <si>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</si>
  <si>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</si>
  <si>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</si>
  <si>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</si>
  <si>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</si>
  <si>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</si>
  <si>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</si>
  <si>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</si>
  <si>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</si>
  <si>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</si>
  <si>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</si>
  <si>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</si>
  <si>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</si>
  <si>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</si>
  <si>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</si>
  <si>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</si>
  <si>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</si>
  <si>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</si>
  <si>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</si>
  <si>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</si>
  <si>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</si>
  <si>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</si>
  <si>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</si>
  <si>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</si>
  <si>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</si>
  <si>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</si>
  <si>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</si>
  <si>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</si>
  <si>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</si>
  <si>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</si>
  <si>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</si>
  <si>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</si>
  <si>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</si>
  <si>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</si>
  <si>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</si>
  <si>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</si>
  <si>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</si>
  <si>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</si>
  <si>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</si>
  <si>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</si>
  <si>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</si>
  <si>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</si>
  <si>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</si>
  <si>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</si>
  <si>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</si>
  <si>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</si>
  <si>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</si>
  <si>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</si>
  <si>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</si>
  <si>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</si>
  <si>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</si>
  <si>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</si>
  <si>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</si>
  <si>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</si>
  <si>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</si>
  <si>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</si>
  <si>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</si>
  <si>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</si>
  <si>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</si>
  <si>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</si>
  <si>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</si>
  <si>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</si>
  <si>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</si>
  <si>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</si>
  <si>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</si>
  <si>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</si>
  <si>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</si>
  <si>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</si>
  <si>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</si>
  <si>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</si>
  <si>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</si>
  <si>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</si>
  <si>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</si>
  <si>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</si>
  <si>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</si>
  <si>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</si>
  <si>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</si>
  <si>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</si>
  <si>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</si>
  <si>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</si>
  <si>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</si>
  <si>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</si>
  <si>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</si>
  <si>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</si>
  <si>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</si>
  <si>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</si>
  <si>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</si>
  <si>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</si>
  <si>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</si>
  <si>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</si>
  <si>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</si>
  <si>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</si>
  <si>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</si>
  <si>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</si>
  <si>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</si>
  <si>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</si>
  <si>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</si>
  <si>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</si>
  <si>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</si>
  <si>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</si>
  <si>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</si>
  <si>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</si>
  <si>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</si>
  <si>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</si>
  <si>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</si>
  <si>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</si>
  <si>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</si>
  <si>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</si>
  <si>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</si>
  <si>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</si>
  <si>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</si>
  <si>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</si>
  <si>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</si>
  <si>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</si>
  <si>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</si>
  <si>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</si>
  <si>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</si>
  <si>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</si>
  <si>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</si>
  <si>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</si>
  <si>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</si>
  <si>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</si>
  <si>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</si>
  <si>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</si>
  <si>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</si>
  <si>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</si>
  <si>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</si>
  <si>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</si>
  <si>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</si>
  <si>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</si>
  <si>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</si>
  <si>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</si>
  <si>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</si>
  <si>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</si>
  <si>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</si>
  <si>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</si>
  <si>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</si>
  <si>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</si>
  <si>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</si>
  <si>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</si>
  <si>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</si>
  <si>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</si>
  <si>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</si>
  <si>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</si>
  <si>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</si>
  <si>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</si>
  <si>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</si>
  <si>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</si>
  <si>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</si>
  <si>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</si>
  <si>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</si>
  <si>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</si>
  <si>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</si>
  <si>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</si>
  <si>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</si>
  <si>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</si>
  <si>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</si>
  <si>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</si>
  <si>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</si>
  <si>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</si>
  <si>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</si>
  <si>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</si>
  <si>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</si>
  <si>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</si>
  <si>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</si>
  <si>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</si>
  <si>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</si>
  <si>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</si>
  <si>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</si>
  <si>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</si>
  <si>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</si>
  <si>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</si>
  <si>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</si>
  <si>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</si>
  <si>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</si>
  <si>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</si>
  <si>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</si>
  <si>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</si>
  <si>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</si>
  <si>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</si>
  <si>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</si>
  <si>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</si>
  <si>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</si>
  <si>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</si>
  <si>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</si>
  <si>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</si>
  <si>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</si>
  <si>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</si>
  <si>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</si>
  <si>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</si>
  <si>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</si>
  <si>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</si>
  <si>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</si>
  <si>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</si>
  <si>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</si>
  <si>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</si>
  <si>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</si>
  <si>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</si>
  <si>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</si>
  <si>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</si>
  <si>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</si>
  <si>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</si>
  <si>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</si>
  <si>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</si>
  <si>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</si>
  <si>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</si>
  <si>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</si>
  <si>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</si>
  <si>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</si>
  <si>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</si>
  <si>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</si>
  <si>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</si>
  <si>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</si>
  <si>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</si>
  <si>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</si>
  <si>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</si>
  <si>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</si>
  <si>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</si>
  <si>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</si>
  <si>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</si>
  <si>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</si>
  <si>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</si>
  <si>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</si>
  <si>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</si>
  <si>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</si>
  <si>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</si>
  <si>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</si>
  <si>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</si>
  <si>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</si>
  <si>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</si>
  <si>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</si>
  <si>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</si>
  <si>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</si>
  <si>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</si>
  <si>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</si>
  <si>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</si>
  <si>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</si>
  <si>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</si>
  <si>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</si>
  <si>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</si>
  <si>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</si>
  <si>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</si>
  <si>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</si>
  <si>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</si>
  <si>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</si>
  <si>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</si>
  <si>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</si>
  <si>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</si>
  <si>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</si>
  <si>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</si>
  <si>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</si>
  <si>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</si>
  <si>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</si>
  <si>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</si>
  <si>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</si>
  <si>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</si>
  <si>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</si>
  <si>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</si>
  <si>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</si>
  <si>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</si>
  <si>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</si>
  <si>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</si>
  <si>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</si>
  <si>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</si>
  <si>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</si>
  <si>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</si>
  <si>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</si>
  <si>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</si>
  <si>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</si>
  <si>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</si>
  <si>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</si>
  <si>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</si>
  <si>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</si>
  <si>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</si>
  <si>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</si>
  <si>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</si>
  <si>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</si>
  <si>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</si>
  <si>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</si>
  <si>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</si>
  <si>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</si>
  <si>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</si>
  <si>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</si>
  <si>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</si>
  <si>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</si>
  <si>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</si>
  <si>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</si>
  <si>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</si>
  <si>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</si>
  <si>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</si>
  <si>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</si>
  <si>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</si>
  <si>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</si>
  <si>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</si>
  <si>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</si>
  <si>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</si>
  <si>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</si>
  <si>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</si>
  <si>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</si>
  <si>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</si>
  <si>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</si>
  <si>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</si>
  <si>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</si>
  <si>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</si>
  <si>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</si>
  <si>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</si>
  <si>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</si>
  <si>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</si>
  <si>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</si>
  <si>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</si>
  <si>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</si>
  <si>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</si>
  <si>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</si>
  <si>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</si>
  <si>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</si>
  <si>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</si>
  <si>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</si>
  <si>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</si>
  <si>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</si>
  <si>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</si>
  <si>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</si>
  <si>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</si>
  <si>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</si>
  <si>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</si>
  <si>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</si>
  <si>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</si>
  <si>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</si>
  <si>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</si>
  <si>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</si>
  <si>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</si>
  <si>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</si>
  <si>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</si>
  <si>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</si>
  <si>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</si>
  <si>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</si>
  <si>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</si>
  <si>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</si>
  <si>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</si>
  <si>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</si>
  <si>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</si>
  <si>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</si>
  <si>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</si>
  <si>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</si>
  <si>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</si>
  <si>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</si>
  <si>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</si>
  <si>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</si>
  <si>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</si>
  <si>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</si>
  <si>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</si>
  <si>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</si>
  <si>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</si>
  <si>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</si>
  <si>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</si>
  <si>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</si>
  <si>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</si>
  <si>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</si>
  <si>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</si>
  <si>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</si>
  <si>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</si>
  <si>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</si>
  <si>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</si>
  <si>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</si>
  <si>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</si>
  <si>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</si>
  <si>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</si>
  <si>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</si>
  <si>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</si>
  <si>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</si>
  <si>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</si>
  <si>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</si>
  <si>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</si>
  <si>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</si>
  <si>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</si>
  <si>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</si>
  <si>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</si>
  <si>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</si>
  <si>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</si>
  <si>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</si>
  <si>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</si>
  <si>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</si>
  <si>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</si>
  <si>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</si>
  <si>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</si>
  <si>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</si>
  <si>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</si>
  <si>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</si>
  <si>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</si>
  <si>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</si>
  <si>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</si>
  <si>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</si>
  <si>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</si>
  <si>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</si>
  <si>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</si>
  <si>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</si>
  <si>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</si>
  <si>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</si>
  <si>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</si>
  <si>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</si>
  <si>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</si>
  <si>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</si>
  <si>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</si>
  <si>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</si>
  <si>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</si>
  <si>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</si>
  <si>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</si>
  <si>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</si>
  <si>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</si>
  <si>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</si>
  <si>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</si>
  <si>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</si>
  <si>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</si>
  <si>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</si>
  <si>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</si>
  <si>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</si>
  <si>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</si>
  <si>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</si>
  <si>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</si>
  <si>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</si>
  <si>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</si>
  <si>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</si>
  <si>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</si>
  <si>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</si>
  <si>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</si>
  <si>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</si>
  <si>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</si>
  <si>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</si>
  <si>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</si>
  <si>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</si>
  <si>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</si>
  <si>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</si>
  <si>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</si>
  <si>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</si>
  <si>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</si>
  <si>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</si>
  <si>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</si>
  <si>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</si>
  <si>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</si>
  <si>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</si>
  <si>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</si>
  <si>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</si>
  <si>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</si>
  <si>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</si>
  <si>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</si>
  <si>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</si>
  <si>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</si>
  <si>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</si>
  <si>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</si>
  <si>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</si>
  <si>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</si>
  <si>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</si>
  <si>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</si>
  <si>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</si>
  <si>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</si>
  <si>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</si>
  <si>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</si>
  <si>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</si>
  <si>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</si>
  <si>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</si>
  <si>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</si>
  <si>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</si>
  <si>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</si>
  <si>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</si>
  <si>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</si>
  <si>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</si>
  <si>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</si>
  <si>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</si>
  <si>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</si>
  <si>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</si>
  <si>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</si>
  <si>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</si>
  <si>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</si>
  <si>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</si>
  <si>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</si>
  <si>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</si>
  <si>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</si>
  <si>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</si>
  <si>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</si>
  <si>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</si>
  <si>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</si>
  <si>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</si>
  <si>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</si>
  <si>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</si>
  <si>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</si>
  <si>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</si>
  <si>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</si>
  <si>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</si>
  <si>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</si>
  <si>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</si>
  <si>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</si>
  <si>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</si>
  <si>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</si>
  <si>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</si>
  <si>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</si>
  <si>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</si>
  <si>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</si>
  <si>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</si>
  <si>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</si>
  <si>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</si>
  <si>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</si>
  <si>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</si>
  <si>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</si>
  <si>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</si>
  <si>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</si>
  <si>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</si>
  <si>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</si>
  <si>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</si>
  <si>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</si>
  <si>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</si>
  <si>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</si>
  <si>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</si>
  <si>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</si>
  <si>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</si>
  <si>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</si>
  <si>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</si>
  <si>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</si>
  <si>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</si>
  <si>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</si>
  <si>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</si>
  <si>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</si>
  <si>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</si>
  <si>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</si>
  <si>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</si>
  <si>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</si>
  <si>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</si>
  <si>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</si>
  <si>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</si>
  <si>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</si>
  <si>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</si>
  <si>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</si>
  <si>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</si>
  <si>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</si>
  <si>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</si>
  <si>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</si>
  <si>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</si>
  <si>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</si>
  <si>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</si>
  <si>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</si>
  <si>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</si>
  <si>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</si>
  <si>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</si>
  <si>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</si>
  <si>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</si>
  <si>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</si>
  <si>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</si>
  <si>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</si>
  <si>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</si>
  <si>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</si>
  <si>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</si>
  <si>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</si>
  <si>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</si>
  <si>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</si>
  <si>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</si>
  <si>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</si>
  <si>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</si>
  <si>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</si>
  <si>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</si>
  <si>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</si>
  <si>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</si>
  <si>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</si>
  <si>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</si>
  <si>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</si>
  <si>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</si>
  <si>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</si>
  <si>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</si>
  <si>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</si>
  <si>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</si>
  <si>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</si>
  <si>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</si>
  <si>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</si>
  <si>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</si>
  <si>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</si>
  <si>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</si>
  <si>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</si>
  <si>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</si>
  <si>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</si>
  <si>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</si>
  <si>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</si>
  <si>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</si>
  <si>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</si>
  <si>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</si>
  <si>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</si>
  <si>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</si>
  <si>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</si>
  <si>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</si>
  <si>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</si>
  <si>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</si>
  <si>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</si>
  <si>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</si>
  <si>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</si>
  <si>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</si>
  <si>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</si>
  <si>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</si>
  <si>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</si>
  <si>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</si>
  <si>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</si>
  <si>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</si>
  <si>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</si>
  <si>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</si>
  <si>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</si>
  <si>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</si>
  <si>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</si>
  <si>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</si>
  <si>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</si>
  <si>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</si>
  <si>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</si>
  <si>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</si>
  <si>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</si>
  <si>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</si>
  <si>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</si>
  <si>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</si>
  <si>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</si>
  <si>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</si>
  <si>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</si>
  <si>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</si>
  <si>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</si>
  <si>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</si>
  <si>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</si>
  <si>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</si>
  <si>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</si>
  <si>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</si>
  <si>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</si>
  <si>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</si>
  <si>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</si>
  <si>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</si>
  <si>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</si>
  <si>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</si>
  <si>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</si>
  <si>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</si>
  <si>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</si>
  <si>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</si>
  <si>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</si>
  <si>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</si>
  <si>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</si>
  <si>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</si>
  <si>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</si>
  <si>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</si>
  <si>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</si>
  <si>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</si>
  <si>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</si>
  <si>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</si>
  <si>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</si>
  <si>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</si>
  <si>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</si>
  <si>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</si>
  <si>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</si>
  <si>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</si>
  <si>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</si>
  <si>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</si>
  <si>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</si>
  <si>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</si>
  <si>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</si>
  <si>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</si>
  <si>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</si>
  <si>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</si>
  <si>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</si>
  <si>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</si>
  <si>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</si>
  <si>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</si>
  <si>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</si>
  <si>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</si>
  <si>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</si>
  <si>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</si>
  <si>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</si>
  <si>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</si>
  <si>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</si>
  <si>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</si>
  <si>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</si>
  <si>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</si>
  <si>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</si>
  <si>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</si>
  <si>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</si>
  <si>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</si>
  <si>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</si>
  <si>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</si>
  <si>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</si>
  <si>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</si>
  <si>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</si>
  <si>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</si>
  <si>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</si>
  <si>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</si>
  <si>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</si>
  <si>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</si>
  <si>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</si>
  <si>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</si>
  <si>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</si>
  <si>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</si>
  <si>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</si>
  <si>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</si>
  <si>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</si>
  <si>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</si>
  <si>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</si>
  <si>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</si>
  <si>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</si>
  <si>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</si>
  <si>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</si>
  <si>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</si>
  <si>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</si>
  <si>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</si>
  <si>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</si>
  <si>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</si>
  <si>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</si>
  <si>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</si>
  <si>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</si>
  <si>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</si>
  <si>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</si>
  <si>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</si>
  <si>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</si>
  <si>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</si>
  <si>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</si>
  <si>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</si>
  <si>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</si>
  <si>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</si>
  <si>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</si>
  <si>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</si>
  <si>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</si>
  <si>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</si>
  <si>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</si>
  <si>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</si>
  <si>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</si>
  <si>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</si>
  <si>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</si>
  <si>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</si>
  <si>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</si>
  <si>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</si>
  <si>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</si>
  <si>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</si>
  <si>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</si>
  <si>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</si>
  <si>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</si>
  <si>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</si>
  <si>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</si>
  <si>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</si>
  <si>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</si>
  <si>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</si>
  <si>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</si>
  <si>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</si>
  <si>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</si>
  <si>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</si>
  <si>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</si>
  <si>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</si>
  <si>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</si>
  <si>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</si>
  <si>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</si>
  <si>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</si>
  <si>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</si>
  <si>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</si>
  <si>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</si>
  <si>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</si>
  <si>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</si>
  <si>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</si>
  <si>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</si>
  <si>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</si>
  <si>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</si>
  <si>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</si>
  <si>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</si>
  <si>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</si>
  <si>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</si>
  <si>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</si>
  <si>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</si>
  <si>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</si>
  <si>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</si>
  <si>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</si>
  <si>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</si>
  <si>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</si>
  <si>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</si>
  <si>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</si>
  <si>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</si>
  <si>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</si>
  <si>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</si>
  <si>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</si>
  <si>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</si>
  <si>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</si>
  <si>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</si>
  <si>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</si>
  <si>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</si>
  <si>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</si>
  <si>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</si>
  <si>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</si>
  <si>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</si>
  <si>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</si>
  <si>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</si>
  <si>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</si>
  <si>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</si>
  <si>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</si>
  <si>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</si>
  <si>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</si>
  <si>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</si>
  <si>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</si>
  <si>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</si>
  <si>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</si>
  <si>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</si>
  <si>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</si>
  <si>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</si>
  <si>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</si>
  <si>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</si>
  <si>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</si>
  <si>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</si>
  <si>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</si>
  <si>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</si>
  <si>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</si>
  <si>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</si>
  <si>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</si>
  <si>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</si>
  <si>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</si>
  <si>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</si>
  <si>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</si>
  <si>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</si>
  <si>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</si>
  <si>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</si>
  <si>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</si>
  <si>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</si>
  <si>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</si>
  <si>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</si>
  <si>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</si>
  <si>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</si>
  <si>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</si>
  <si>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</si>
  <si>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</si>
  <si>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</si>
  <si>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</si>
  <si>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</si>
  <si>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</si>
  <si>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</si>
  <si>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</si>
  <si>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</si>
  <si>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</si>
  <si>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</si>
  <si>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</si>
  <si>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</si>
  <si>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</si>
  <si>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</si>
  <si>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</si>
  <si>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</si>
  <si>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</si>
  <si>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</si>
  <si>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</si>
  <si>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</si>
  <si>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</si>
  <si>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</si>
  <si>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</si>
  <si>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</si>
  <si>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</si>
  <si>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</si>
  <si>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</si>
  <si>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</si>
  <si>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</si>
  <si>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</si>
  <si>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</si>
  <si>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</si>
  <si>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</si>
  <si>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</si>
  <si>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</si>
  <si>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</si>
  <si>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</si>
  <si>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</si>
  <si>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</si>
  <si>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</si>
  <si>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</si>
  <si>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</si>
  <si>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</si>
  <si>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</si>
  <si>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</si>
  <si>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</si>
  <si>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</si>
  <si>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</si>
  <si>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</si>
  <si>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</si>
  <si>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</si>
  <si>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</si>
  <si>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</si>
  <si>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</si>
  <si>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</si>
  <si>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</si>
  <si>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</si>
  <si>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</si>
  <si>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</si>
  <si>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</si>
  <si>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</si>
  <si>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</si>
  <si>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</si>
  <si>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</si>
  <si>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</si>
  <si>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</si>
  <si>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</si>
  <si>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</si>
  <si>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</si>
  <si>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</si>
  <si>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</si>
  <si>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</si>
  <si>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</si>
  <si>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</si>
  <si>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</si>
  <si>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</si>
  <si>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</si>
  <si>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</si>
  <si>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</si>
  <si>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</si>
  <si>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</si>
  <si>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</si>
  <si>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</si>
  <si>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</si>
  <si>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</si>
  <si>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</si>
  <si>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</si>
  <si>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</si>
  <si>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</si>
  <si>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</si>
  <si>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</si>
  <si>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</si>
  <si>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</si>
  <si>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</si>
  <si>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</si>
  <si>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</si>
  <si>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</si>
  <si>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</si>
  <si>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</si>
  <si>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</si>
  <si>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</si>
  <si>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</si>
  <si>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</si>
  <si>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</si>
  <si>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</si>
  <si>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</si>
  <si>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</si>
  <si>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</si>
  <si>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</si>
  <si>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</si>
  <si>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</si>
  <si>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</si>
  <si>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</si>
  <si>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</si>
  <si>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</si>
  <si>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</si>
  <si>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</si>
  <si>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</si>
  <si>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</si>
  <si>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</si>
  <si>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</si>
  <si>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</si>
  <si>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</si>
  <si>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</si>
  <si>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</si>
  <si>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</si>
  <si>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</si>
  <si>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</si>
  <si>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</si>
  <si>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</si>
  <si>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</si>
  <si>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</si>
  <si>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</si>
  <si>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</si>
  <si>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</si>
  <si>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</si>
  <si>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</si>
  <si>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</si>
  <si>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</si>
  <si>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</si>
  <si>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</si>
  <si>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</si>
  <si>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</si>
  <si>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</si>
  <si>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</si>
  <si>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</si>
  <si>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</si>
  <si>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</si>
  <si>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</si>
  <si>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</si>
  <si>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</si>
  <si>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</si>
  <si>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</si>
  <si>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</si>
  <si>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</si>
  <si>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</si>
  <si>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</si>
  <si>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</si>
  <si>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</si>
  <si>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</si>
  <si>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</si>
  <si>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</si>
  <si>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</si>
  <si>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</si>
  <si>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</si>
  <si>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</si>
  <si>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</si>
  <si>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</si>
  <si>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</si>
  <si>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</si>
  <si>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</si>
  <si>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</si>
  <si>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</si>
  <si>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</si>
  <si>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</si>
  <si>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</si>
  <si>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</si>
  <si>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</si>
  <si>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</si>
  <si>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</si>
  <si>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</si>
  <si>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</si>
  <si>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</si>
  <si>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</si>
  <si>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</si>
  <si>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</si>
  <si>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</si>
  <si>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</si>
  <si>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</si>
  <si>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</si>
  <si>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</si>
  <si>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</si>
  <si>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</si>
  <si>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</si>
  <si>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</si>
  <si>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</si>
  <si>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</si>
  <si>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</si>
  <si>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</si>
  <si>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</si>
  <si>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</si>
  <si>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</si>
  <si>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</si>
  <si>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</si>
  <si>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</si>
  <si>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</si>
  <si>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</si>
  <si>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</si>
  <si>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</si>
  <si>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</si>
  <si>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</si>
  <si>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</si>
  <si>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</si>
  <si>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</si>
  <si>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</si>
  <si>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</si>
  <si>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</si>
  <si>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</si>
  <si>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</si>
  <si>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</si>
  <si>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</si>
  <si>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</si>
  <si>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</si>
  <si>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</si>
  <si>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</si>
  <si>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</si>
  <si>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</si>
  <si>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</si>
  <si>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</si>
  <si>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</si>
  <si>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</si>
  <si>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</si>
  <si>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</si>
  <si>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</si>
  <si>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</si>
  <si>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</si>
  <si>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</si>
  <si>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</si>
  <si>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</si>
  <si>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</si>
  <si>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</si>
  <si>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</si>
  <si>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</si>
  <si>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</si>
  <si>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</si>
  <si>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</si>
  <si>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</si>
  <si>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</si>
  <si>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</si>
  <si>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</si>
  <si>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</si>
  <si>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</si>
  <si>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</si>
  <si>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</si>
  <si>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</si>
  <si>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</si>
  <si>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</si>
  <si>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</si>
  <si>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</si>
  <si>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</si>
  <si>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</si>
  <si>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</si>
  <si>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</si>
  <si>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</si>
  <si>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</si>
  <si>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</si>
  <si>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</si>
  <si>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</si>
  <si>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</si>
  <si>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</si>
  <si>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</si>
  <si>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</si>
  <si>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</si>
  <si>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</si>
  <si>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</si>
  <si>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</si>
  <si>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</si>
  <si>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</si>
  <si>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</si>
  <si>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</si>
  <si>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</si>
  <si>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</si>
  <si>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</si>
  <si>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</si>
  <si>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</si>
  <si>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</si>
  <si>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</si>
  <si>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</si>
  <si>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</si>
  <si>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</si>
  <si>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</si>
  <si>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</si>
  <si>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</si>
  <si>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</si>
  <si>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</si>
  <si>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</si>
  <si>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</si>
  <si>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</si>
  <si>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</si>
  <si>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</si>
  <si>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</si>
  <si>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</si>
  <si>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</si>
  <si>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</si>
  <si>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</si>
  <si>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</si>
  <si>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</si>
  <si>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</si>
  <si>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</si>
  <si>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</si>
  <si>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</si>
  <si>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</si>
  <si>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</si>
  <si>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</si>
  <si>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</si>
  <si>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</si>
  <si>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</si>
  <si>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</si>
  <si>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</si>
  <si>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</si>
  <si>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</si>
  <si>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</si>
  <si>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</si>
  <si>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</si>
  <si>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</si>
  <si>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</si>
  <si>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</si>
  <si>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</si>
  <si>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</si>
  <si>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</si>
  <si>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</si>
  <si>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</si>
  <si>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</si>
  <si>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</si>
  <si>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</si>
  <si>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</si>
  <si>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</si>
  <si>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</si>
  <si>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</si>
  <si>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</si>
  <si>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</si>
  <si>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</si>
  <si>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</si>
  <si>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</si>
  <si>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</si>
  <si>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</si>
  <si>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</si>
  <si>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</si>
  <si>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</si>
  <si>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</si>
  <si>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</si>
  <si>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</si>
  <si>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</si>
  <si>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</si>
  <si>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</si>
  <si>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</si>
  <si>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</si>
  <si>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</si>
  <si>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</si>
  <si>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</si>
  <si>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</si>
  <si>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</si>
  <si>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</si>
  <si>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</si>
  <si>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</si>
  <si>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</si>
  <si>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</si>
  <si>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</si>
  <si>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</si>
  <si>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</si>
  <si>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</si>
  <si>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</si>
  <si>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</si>
  <si>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</si>
  <si>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</si>
  <si>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</si>
  <si>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</si>
  <si>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</si>
  <si>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</si>
  <si>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</si>
  <si>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</si>
  <si>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</si>
  <si>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</si>
  <si>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</si>
  <si>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</si>
  <si>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</si>
  <si>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</si>
  <si>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</si>
  <si>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</si>
  <si>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</si>
  <si>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</si>
  <si>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</si>
  <si>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</si>
  <si>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</si>
  <si>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</si>
  <si>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</si>
  <si>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</si>
  <si>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</si>
  <si>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</si>
  <si>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</si>
  <si>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</si>
  <si>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</si>
  <si>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</si>
  <si>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</si>
  <si>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</si>
  <si>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</si>
  <si>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</si>
  <si>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</si>
  <si>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</si>
  <si>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</si>
  <si>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</si>
  <si>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</si>
  <si>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</si>
  <si>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</si>
  <si>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</si>
  <si>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</si>
  <si>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</si>
  <si>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</si>
  <si>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</si>
  <si>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</si>
  <si>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</si>
  <si>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</si>
  <si>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</si>
  <si>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</si>
  <si>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</si>
  <si>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</si>
  <si>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</si>
  <si>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</si>
  <si>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</si>
  <si>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</si>
  <si>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</si>
  <si>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</si>
  <si>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</si>
  <si>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</si>
  <si>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</si>
  <si>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</si>
  <si>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</si>
  <si>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</si>
  <si>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</si>
  <si>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</si>
  <si>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</si>
  <si>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</si>
  <si>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</si>
  <si>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</si>
  <si>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</si>
  <si>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</si>
  <si>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</si>
  <si>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</si>
  <si>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</si>
  <si>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</si>
  <si>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</si>
  <si>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</si>
  <si>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</si>
  <si>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</si>
  <si>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</si>
  <si>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</si>
  <si>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</si>
  <si>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</si>
  <si>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</si>
  <si>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</si>
  <si>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</si>
  <si>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</si>
  <si>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</si>
  <si>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</si>
  <si>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</si>
  <si>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</si>
  <si>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</si>
  <si>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</si>
  <si>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</si>
  <si>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</si>
  <si>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</si>
  <si>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</si>
  <si>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</si>
  <si>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</si>
  <si>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</si>
  <si>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</si>
  <si>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</si>
  <si>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</si>
  <si>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</si>
  <si>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</si>
  <si>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</si>
  <si>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</si>
  <si>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</si>
  <si>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</si>
  <si>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</si>
  <si>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</si>
  <si>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</si>
  <si>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</si>
  <si>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</si>
  <si>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</si>
  <si>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</si>
  <si>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</si>
  <si>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</si>
  <si>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</si>
  <si>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</si>
  <si>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</si>
  <si>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</si>
  <si>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</si>
  <si>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</si>
  <si>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</si>
  <si>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</si>
  <si>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</si>
  <si>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</si>
  <si>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</si>
  <si>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</si>
  <si>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</si>
  <si>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</si>
  <si>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</si>
  <si>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</si>
  <si>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</si>
  <si>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</si>
  <si>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</si>
  <si>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</si>
  <si>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</si>
  <si>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</si>
  <si>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</si>
  <si>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</si>
  <si>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</si>
  <si>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</si>
  <si>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</si>
  <si>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</si>
  <si>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</si>
  <si>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</si>
  <si>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</si>
  <si>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</si>
  <si>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</si>
  <si>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</si>
  <si>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</si>
  <si>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</si>
  <si>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</si>
  <si>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</si>
  <si>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</si>
  <si>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</si>
  <si>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</si>
  <si>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</si>
  <si>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</si>
  <si>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</si>
  <si>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</si>
  <si>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</si>
  <si>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</si>
  <si>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</si>
  <si>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</si>
  <si>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</si>
  <si>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</si>
  <si>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</si>
  <si>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</si>
  <si>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</si>
  <si>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</si>
  <si>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</si>
  <si>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</si>
  <si>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</si>
  <si>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</si>
  <si>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</si>
  <si>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</si>
  <si>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</si>
  <si>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</si>
  <si>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</si>
  <si>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</si>
  <si>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</si>
  <si>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</si>
  <si>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</si>
  <si>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</si>
  <si>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</si>
  <si>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</si>
  <si>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</si>
  <si>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</si>
  <si>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</si>
  <si>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</si>
  <si>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</si>
  <si>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</si>
  <si>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</si>
  <si>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</si>
  <si>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</si>
  <si>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</si>
  <si>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</si>
  <si>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</si>
  <si>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</si>
  <si>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</si>
  <si>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</si>
  <si>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</si>
  <si>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</si>
  <si>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</si>
  <si>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</si>
  <si>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</si>
  <si>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</si>
  <si>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</si>
  <si>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</si>
  <si>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</si>
  <si>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</si>
  <si>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</si>
  <si>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</si>
  <si>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</si>
  <si>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</si>
  <si>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</si>
  <si>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</si>
  <si>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</si>
  <si>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</si>
  <si>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</si>
  <si>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</si>
  <si>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</si>
  <si>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</si>
  <si>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</si>
  <si>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</si>
  <si>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</si>
  <si>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</si>
  <si>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</si>
  <si>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</si>
  <si>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</si>
  <si>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</si>
  <si>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</si>
  <si>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</si>
  <si>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</si>
  <si>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</si>
  <si>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</si>
  <si>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</si>
  <si>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</si>
  <si>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</si>
  <si>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</si>
  <si>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</si>
  <si>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</si>
  <si>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</si>
  <si>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</si>
  <si>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</si>
  <si>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</si>
  <si>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</si>
  <si>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</si>
  <si>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</si>
  <si>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</si>
  <si>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</si>
  <si>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</si>
  <si>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</si>
  <si>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</si>
  <si>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</si>
  <si>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</si>
  <si>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</si>
  <si>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</si>
  <si>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</si>
  <si>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</si>
  <si>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</si>
  <si>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</si>
  <si>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</si>
  <si>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</si>
  <si>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</si>
  <si>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</si>
  <si>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</si>
  <si>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</si>
  <si>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</si>
  <si>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</si>
  <si>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</si>
  <si>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</si>
  <si>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</si>
  <si>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</si>
  <si>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</si>
  <si>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</si>
  <si>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</si>
  <si>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</si>
  <si>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</si>
  <si>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</si>
  <si>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</si>
  <si>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</si>
  <si>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</si>
  <si>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</si>
  <si>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</si>
  <si>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</si>
  <si>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</si>
  <si>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</si>
  <si>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</si>
  <si>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</si>
  <si>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</si>
  <si>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</si>
  <si>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</si>
  <si>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</si>
  <si>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</si>
  <si>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</si>
  <si>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</si>
  <si>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</si>
  <si>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</si>
  <si>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</si>
  <si>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</si>
  <si>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</si>
  <si>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</si>
  <si>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</si>
  <si>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</si>
  <si>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</si>
  <si>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</si>
  <si>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</si>
  <si>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</si>
  <si>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</si>
  <si>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</si>
  <si>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</si>
  <si>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</si>
  <si>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</si>
  <si>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</si>
  <si>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</si>
  <si>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</si>
  <si>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</si>
  <si>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</si>
  <si>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</si>
  <si>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</si>
  <si>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</si>
  <si>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</si>
  <si>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</si>
  <si>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</si>
  <si>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</si>
  <si>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</si>
  <si>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</si>
  <si>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</si>
  <si>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</si>
  <si>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</si>
  <si>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</si>
  <si>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</si>
  <si>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</si>
  <si>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</si>
  <si>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</si>
  <si>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</si>
  <si>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</si>
  <si>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</si>
  <si>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</si>
  <si>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</si>
  <si>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</si>
  <si>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</si>
  <si>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</si>
  <si>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</si>
  <si>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</si>
  <si>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</si>
  <si>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</si>
  <si>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</si>
  <si>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</si>
  <si>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</si>
  <si>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</si>
  <si>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</si>
  <si>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</si>
  <si>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</si>
  <si>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</si>
  <si>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</si>
  <si>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</si>
  <si>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</si>
  <si>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</si>
  <si>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</si>
  <si>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</si>
  <si>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</si>
  <si>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</si>
  <si>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</si>
  <si>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</si>
  <si>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</si>
  <si>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</si>
  <si>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</si>
  <si>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</si>
  <si>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</si>
  <si>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</si>
  <si>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</si>
  <si>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</si>
  <si>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</si>
  <si>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</si>
  <si>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</si>
  <si>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</si>
  <si>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</si>
  <si>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</si>
  <si>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</si>
  <si>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</si>
  <si>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</si>
  <si>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</si>
  <si>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</si>
  <si>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</si>
  <si>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</si>
  <si>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</si>
  <si>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</si>
  <si>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</si>
  <si>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</si>
  <si>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</si>
  <si>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</si>
  <si>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</si>
  <si>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</si>
  <si>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</si>
  <si>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</si>
  <si>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</si>
  <si>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</si>
  <si>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</si>
  <si>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</si>
  <si>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</si>
  <si>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</si>
  <si>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</si>
  <si>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</si>
  <si>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</si>
  <si>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</si>
  <si>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</si>
  <si>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</si>
  <si>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</si>
  <si>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</si>
  <si>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</si>
  <si>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</si>
  <si>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</si>
  <si>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</si>
  <si>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</si>
  <si>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</si>
  <si>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</si>
  <si>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</si>
  <si>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</si>
  <si>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</si>
  <si>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</si>
  <si>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</si>
  <si>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</si>
  <si>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</si>
  <si>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</si>
  <si>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</si>
  <si>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</si>
  <si>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</si>
  <si>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</si>
  <si>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</si>
  <si>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</si>
  <si>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</si>
  <si>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</si>
  <si>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</si>
  <si>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</si>
  <si>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</si>
  <si>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</si>
  <si>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</si>
  <si>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</si>
  <si>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</si>
  <si>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</si>
  <si>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</si>
  <si>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</si>
  <si>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</si>
  <si>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</si>
  <si>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</si>
  <si>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</si>
  <si>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</si>
  <si>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</si>
  <si>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</si>
  <si>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</si>
  <si>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</si>
  <si>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</si>
  <si>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</si>
  <si>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</si>
  <si>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</si>
  <si>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</si>
  <si>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</si>
  <si>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</si>
  <si>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</si>
  <si>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</si>
  <si>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</si>
  <si>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</si>
  <si>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</si>
  <si>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</si>
  <si>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</si>
  <si>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</si>
  <si>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</si>
  <si>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</si>
  <si>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</si>
  <si>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</si>
  <si>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</si>
  <si>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</si>
  <si>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</si>
  <si>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</si>
  <si>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</si>
  <si>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</si>
  <si>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</si>
  <si>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</si>
  <si>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</si>
  <si>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</si>
  <si>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</si>
  <si>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</si>
  <si>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</si>
  <si>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</si>
  <si>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</si>
  <si>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</si>
  <si>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</si>
  <si>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</si>
  <si>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</si>
  <si>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</si>
  <si>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</si>
  <si>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</si>
  <si>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</si>
  <si>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</si>
  <si>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</si>
  <si>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</si>
  <si>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</si>
  <si>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</si>
  <si>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</si>
  <si>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</si>
  <si>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</si>
  <si>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</si>
  <si>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</si>
  <si>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</si>
  <si>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</si>
  <si>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</si>
  <si>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</si>
  <si>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</si>
  <si>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</si>
  <si>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</si>
  <si>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</si>
  <si>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</si>
  <si>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</si>
  <si>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</si>
  <si>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</si>
  <si>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</si>
  <si>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</si>
  <si>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</si>
  <si>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</si>
  <si>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</si>
  <si>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</si>
  <si>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</si>
  <si>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</si>
  <si>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</si>
  <si>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</si>
  <si>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</si>
  <si>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</si>
  <si>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</si>
  <si>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</si>
  <si>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</si>
  <si>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</si>
  <si>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</si>
  <si>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</si>
  <si>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</si>
  <si>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</si>
  <si>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</si>
  <si>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</si>
  <si>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</si>
  <si>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</si>
  <si>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</si>
  <si>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</si>
  <si>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</si>
  <si>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</si>
  <si>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</si>
  <si>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</si>
  <si>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</si>
  <si>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</si>
  <si>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</si>
  <si>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</si>
  <si>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</si>
  <si>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</si>
  <si>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</si>
  <si>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</si>
  <si>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</si>
  <si>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</si>
  <si>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</si>
  <si>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</si>
  <si>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</si>
  <si>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</si>
  <si>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</si>
  <si>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</si>
  <si>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</si>
  <si>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</si>
  <si>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</si>
  <si>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</si>
  <si>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</si>
  <si>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</si>
  <si>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</si>
  <si>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</si>
  <si>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</si>
  <si>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</si>
  <si>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</si>
  <si>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</si>
  <si>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</si>
  <si>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</si>
  <si>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</si>
  <si>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</si>
  <si>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</si>
  <si>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</si>
  <si>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</si>
  <si>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</si>
  <si>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</si>
  <si>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</si>
  <si>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</si>
  <si>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</si>
  <si>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</si>
  <si>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</si>
  <si>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</si>
  <si>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</si>
  <si>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</si>
  <si>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</si>
  <si>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</si>
  <si>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</si>
  <si>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</si>
  <si>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</si>
  <si>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</si>
  <si>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</si>
  <si>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</si>
  <si>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</si>
  <si>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</si>
  <si>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</si>
  <si>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</si>
  <si>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</si>
  <si>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</si>
  <si>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</si>
  <si>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</si>
  <si>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</si>
  <si>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</si>
  <si>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</si>
  <si>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</si>
  <si>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</si>
  <si>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</si>
  <si>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</si>
  <si>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</si>
  <si>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</si>
  <si>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</si>
  <si>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</si>
  <si>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</si>
  <si>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</si>
  <si>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</si>
  <si>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</si>
  <si>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</si>
  <si>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</si>
  <si>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</si>
  <si>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</si>
  <si>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</si>
  <si>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</si>
  <si>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</si>
  <si>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</si>
  <si>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</si>
  <si>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</si>
  <si>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</si>
  <si>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</si>
  <si>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</si>
  <si>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</si>
  <si>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</si>
  <si>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</si>
  <si>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</si>
  <si>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</si>
  <si>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</si>
  <si>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</si>
  <si>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</si>
  <si>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</si>
  <si>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</si>
  <si>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</si>
  <si>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</si>
  <si>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</si>
  <si>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</si>
  <si>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</si>
  <si>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</si>
  <si>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</si>
  <si>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</si>
  <si>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</si>
  <si>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</si>
  <si>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</si>
  <si>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</si>
  <si>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</si>
  <si>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</si>
  <si>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</si>
  <si>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</si>
  <si>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</si>
  <si>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</si>
  <si>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</si>
  <si>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</si>
  <si>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</si>
  <si>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</si>
  <si>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</si>
  <si>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</si>
  <si>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</si>
  <si>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</si>
  <si>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</si>
  <si>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</si>
  <si>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</si>
  <si>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</si>
  <si>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</si>
  <si>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</si>
  <si>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</si>
  <si>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</si>
  <si>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</si>
  <si>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</si>
  <si>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</si>
  <si>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</si>
  <si>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</si>
  <si>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</si>
  <si>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</si>
  <si>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</si>
  <si>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</si>
  <si>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</si>
  <si>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</si>
  <si>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</si>
  <si>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</si>
  <si>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</si>
  <si>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</si>
  <si>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</si>
  <si>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</si>
  <si>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</si>
  <si>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</si>
  <si>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</si>
  <si>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</si>
  <si>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</si>
  <si>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</si>
  <si>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</si>
  <si>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</si>
  <si>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</si>
  <si>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</si>
  <si>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</si>
  <si>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</si>
  <si>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</si>
  <si>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</si>
  <si>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</si>
  <si>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</si>
  <si>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</si>
  <si>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</si>
  <si>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</si>
  <si>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</si>
  <si>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</si>
  <si>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</si>
  <si>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</si>
  <si>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</si>
  <si>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</si>
  <si>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</si>
  <si>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</si>
  <si>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</si>
  <si>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</si>
  <si>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</si>
  <si>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</si>
  <si>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</si>
  <si>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</si>
  <si>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</si>
  <si>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</si>
  <si>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</si>
  <si>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</si>
  <si>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</si>
  <si>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</si>
  <si>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</si>
  <si>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</si>
  <si>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</si>
  <si>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</si>
  <si>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</si>
  <si>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</si>
  <si>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</si>
  <si>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</si>
  <si>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</si>
  <si>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</si>
  <si>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</si>
  <si>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</si>
  <si>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</si>
  <si>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</si>
  <si>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</si>
  <si>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</si>
  <si>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</si>
  <si>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</si>
  <si>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</si>
  <si>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</si>
  <si>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</si>
  <si>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</si>
  <si>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</si>
  <si>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</si>
  <si>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</si>
  <si>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</si>
  <si>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</si>
  <si>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</si>
  <si>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</si>
  <si>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</si>
  <si>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</si>
  <si>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</si>
  <si>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</si>
  <si>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</si>
  <si>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</si>
  <si>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</si>
  <si>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</si>
  <si>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</si>
  <si>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</si>
  <si>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</si>
  <si>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</si>
  <si>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</si>
  <si>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</si>
  <si>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</si>
  <si>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</si>
  <si>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</si>
  <si>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</si>
  <si>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</si>
  <si>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</si>
  <si>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</si>
  <si>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</si>
  <si>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</si>
  <si>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</si>
  <si>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</si>
  <si>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</si>
  <si>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</si>
  <si>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</si>
  <si>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</si>
  <si>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</si>
  <si>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</si>
  <si>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</si>
  <si>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</si>
  <si>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</si>
  <si>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</si>
  <si>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</si>
  <si>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</si>
  <si>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</si>
  <si>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</si>
  <si>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</si>
  <si>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</si>
  <si>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</si>
  <si>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</si>
  <si>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</si>
  <si>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</si>
  <si>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</si>
  <si>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</si>
  <si>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</si>
  <si>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</si>
  <si>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</si>
  <si>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</si>
  <si>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</si>
  <si>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</si>
  <si>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</si>
  <si>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</si>
  <si>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</si>
  <si>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</si>
  <si>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</si>
  <si>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</si>
  <si>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</si>
  <si>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</si>
  <si>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</si>
  <si>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</si>
  <si>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</si>
  <si>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</si>
  <si>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</si>
  <si>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</si>
  <si>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</si>
  <si>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</si>
  <si>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</si>
  <si>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</si>
  <si>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</si>
  <si>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</si>
  <si>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</si>
  <si>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</si>
  <si>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</si>
  <si>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</si>
  <si>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</si>
  <si>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</si>
  <si>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</si>
  <si>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</si>
  <si>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</si>
  <si>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</si>
  <si>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</si>
  <si>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</si>
  <si>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</si>
  <si>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</si>
  <si>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</si>
  <si>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</si>
  <si>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</si>
  <si>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</si>
  <si>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</si>
  <si>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</si>
  <si>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</si>
  <si>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</si>
  <si>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</si>
  <si>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</si>
  <si>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</si>
  <si>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</si>
  <si>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</si>
  <si>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</si>
  <si>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</si>
  <si>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</si>
  <si>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</si>
  <si>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</si>
  <si>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</si>
  <si>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</si>
  <si>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</si>
  <si>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</si>
  <si>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</si>
  <si>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</si>
  <si>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</si>
  <si>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</si>
  <si>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</si>
  <si>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</si>
  <si>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</si>
  <si>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</si>
  <si>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</si>
  <si>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</si>
  <si>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</si>
  <si>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</si>
  <si>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</si>
  <si>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</si>
  <si>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</si>
  <si>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</si>
  <si>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</si>
  <si>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</si>
  <si>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</si>
  <si>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</si>
  <si>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</si>
  <si>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</si>
  <si>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</si>
  <si>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</si>
  <si>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</si>
  <si>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</si>
  <si>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</si>
  <si>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</si>
  <si>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</si>
  <si>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</si>
  <si>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</si>
  <si>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</si>
  <si>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</si>
  <si>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</si>
  <si>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</si>
  <si>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</si>
  <si>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</si>
  <si>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</si>
  <si>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</si>
  <si>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</si>
  <si>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</si>
  <si>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</si>
  <si>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</si>
  <si>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</si>
  <si>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</si>
  <si>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</si>
  <si>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</si>
  <si>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</si>
  <si>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</si>
  <si>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</si>
  <si>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</si>
  <si>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</si>
  <si>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</si>
  <si>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</si>
  <si>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</si>
  <si>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</si>
  <si>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</si>
  <si>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</si>
  <si>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</si>
  <si>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</si>
  <si>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</si>
  <si>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</si>
  <si>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</si>
  <si>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</si>
  <si>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</si>
  <si>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</si>
  <si>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</si>
  <si>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</si>
  <si>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</si>
  <si>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</si>
  <si>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</si>
  <si>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</si>
  <si>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</si>
  <si>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</si>
  <si>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</si>
  <si>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</si>
  <si>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</si>
  <si>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</si>
  <si>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</si>
  <si>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</si>
  <si>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</si>
  <si>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</si>
  <si>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</si>
  <si>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</si>
  <si>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</si>
  <si>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</si>
  <si>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</si>
  <si>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</si>
  <si>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</si>
  <si>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</si>
  <si>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</si>
  <si>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</si>
  <si>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</si>
  <si>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</si>
  <si>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</si>
  <si>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</si>
  <si>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</si>
  <si>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</si>
  <si>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</si>
  <si>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</si>
  <si>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</si>
  <si>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</si>
  <si>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</si>
  <si>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</si>
  <si>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</si>
  <si>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</si>
  <si>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</si>
  <si>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</si>
  <si>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</si>
  <si>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</si>
  <si>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</si>
  <si>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</si>
  <si>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</si>
  <si>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</si>
  <si>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</si>
  <si>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</si>
  <si>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</si>
  <si>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</si>
  <si>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</si>
  <si>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</si>
  <si>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</si>
  <si>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</si>
  <si>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</si>
  <si>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</si>
  <si>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</si>
  <si>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</si>
  <si>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</si>
  <si>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</si>
  <si>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</si>
  <si>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</si>
  <si>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</si>
  <si>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</si>
  <si>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</si>
  <si>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</si>
  <si>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</si>
  <si>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</si>
  <si>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</si>
  <si>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</si>
  <si>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</si>
  <si>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</si>
  <si>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</si>
  <si>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</si>
  <si>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</si>
  <si>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</si>
  <si>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</si>
  <si>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</si>
  <si>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</si>
  <si>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</si>
  <si>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</si>
  <si>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</si>
  <si>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</si>
  <si>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</si>
  <si>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</si>
  <si>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</si>
  <si>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</si>
  <si>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</si>
  <si>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</si>
  <si>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</si>
  <si>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</si>
  <si>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</si>
  <si>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</si>
  <si>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</si>
  <si>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</si>
  <si>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</si>
  <si>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</si>
  <si>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</si>
  <si>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</si>
  <si>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</si>
  <si>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</si>
  <si>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</si>
  <si>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</si>
  <si>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</si>
  <si>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</si>
  <si>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</si>
  <si>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</si>
  <si>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</si>
  <si>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</si>
  <si>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</si>
  <si>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</si>
  <si>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</si>
  <si>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</si>
  <si>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</si>
  <si>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</si>
  <si>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</si>
  <si>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</si>
  <si>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</si>
  <si>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</si>
  <si>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</si>
  <si>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</si>
  <si>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</si>
  <si>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</si>
  <si>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</si>
  <si>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</si>
  <si>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</si>
  <si>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</si>
  <si>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</si>
  <si>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</si>
  <si>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</si>
  <si>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</si>
  <si>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</si>
  <si>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</si>
  <si>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</si>
  <si>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</si>
  <si>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</si>
  <si>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</si>
  <si>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</si>
  <si>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</si>
  <si>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</si>
  <si>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</si>
  <si>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</si>
  <si>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</si>
  <si>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</si>
  <si>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</si>
  <si>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</si>
  <si>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</si>
  <si>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</si>
  <si>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</si>
  <si>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</si>
  <si>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</si>
  <si>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</si>
  <si>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</si>
  <si>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</si>
  <si>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</si>
  <si>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</si>
  <si>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</si>
  <si>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</si>
  <si>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</si>
  <si>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</si>
  <si>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</si>
  <si>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</si>
  <si>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</si>
  <si>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</si>
  <si>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</si>
  <si>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</si>
  <si>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</si>
  <si>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</si>
  <si>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</si>
  <si>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</si>
  <si>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</si>
  <si>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</si>
  <si>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</si>
  <si>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</si>
  <si>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</si>
  <si>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</si>
  <si>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</si>
  <si>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</si>
  <si>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</si>
  <si>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</si>
  <si>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</si>
  <si>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</si>
  <si>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</si>
  <si>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</si>
  <si>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</si>
  <si>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</si>
  <si>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</si>
  <si>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</si>
  <si>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</si>
  <si>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</si>
  <si>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</si>
  <si>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</si>
  <si>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</si>
  <si>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</si>
  <si>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</si>
  <si>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</si>
  <si>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</si>
  <si>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</si>
  <si>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</si>
  <si>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</si>
  <si>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</si>
  <si>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</si>
  <si>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</si>
  <si>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</si>
  <si>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</si>
  <si>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</si>
  <si>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</si>
  <si>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</si>
  <si>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</si>
  <si>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</si>
  <si>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</si>
  <si>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</si>
  <si>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</si>
  <si>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</si>
  <si>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</si>
  <si>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</si>
  <si>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</si>
  <si>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</si>
  <si>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</si>
  <si>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</si>
  <si>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</si>
  <si>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</si>
  <si>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</si>
  <si>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</si>
  <si>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</si>
  <si>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</si>
  <si>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</si>
  <si>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</si>
  <si>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</si>
  <si>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</si>
  <si>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</si>
  <si>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</si>
  <si>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</si>
  <si>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</si>
  <si>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</si>
  <si>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</si>
  <si>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</si>
  <si>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</si>
  <si>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</si>
  <si>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</si>
  <si>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</si>
  <si>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</si>
  <si>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</si>
  <si>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</si>
  <si>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</si>
  <si>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</si>
  <si>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</si>
  <si>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</si>
  <si>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</si>
  <si>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</si>
  <si>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</si>
  <si>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</si>
  <si>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</si>
  <si>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</si>
  <si>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</si>
  <si>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</si>
  <si>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</si>
  <si>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</si>
  <si>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</si>
  <si>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</si>
  <si>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</si>
  <si>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</si>
  <si>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</si>
  <si>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</si>
  <si>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</si>
  <si>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</si>
  <si>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</si>
  <si>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</si>
  <si>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</si>
  <si>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</si>
  <si>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</si>
  <si>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</si>
  <si>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</si>
  <si>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</si>
  <si>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</si>
  <si>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</si>
  <si>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</si>
  <si>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</si>
  <si>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</si>
  <si>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</si>
  <si>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</si>
  <si>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</si>
  <si>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</si>
  <si>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</si>
  <si>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</si>
  <si>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</si>
  <si>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</si>
  <si>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</si>
  <si>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</si>
  <si>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</si>
  <si>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</si>
  <si>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</si>
  <si>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</si>
  <si>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</si>
  <si>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</si>
  <si>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</si>
  <si>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</si>
  <si>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</si>
  <si>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</si>
  <si>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</si>
  <si>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</si>
  <si>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</si>
  <si>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</si>
  <si>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</si>
  <si>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</si>
  <si>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</si>
  <si>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</si>
  <si>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</si>
  <si>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</si>
  <si>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</si>
  <si>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</si>
  <si>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</si>
  <si>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</si>
  <si>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</si>
  <si>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</si>
  <si>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</si>
  <si>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</si>
  <si>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</si>
  <si>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</si>
  <si>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</si>
  <si>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</si>
  <si>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</si>
  <si>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</si>
  <si>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</si>
  <si>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</si>
  <si>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</si>
  <si>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</si>
  <si>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</si>
  <si>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</si>
  <si>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</si>
  <si>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</si>
  <si>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</si>
  <si>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</si>
  <si>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</si>
  <si>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</si>
  <si>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</si>
  <si>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</si>
  <si>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</si>
  <si>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</si>
  <si>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</si>
  <si>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</si>
  <si>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</si>
  <si>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</si>
  <si>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</si>
  <si>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</si>
  <si>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</si>
  <si>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</si>
  <si>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</si>
  <si>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</si>
  <si>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</si>
  <si>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</si>
  <si>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</si>
  <si>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</si>
  <si>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</si>
  <si>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</si>
  <si>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</si>
  <si>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</si>
  <si>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</si>
  <si>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</si>
  <si>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</si>
  <si>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</si>
  <si>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</si>
  <si>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</si>
  <si>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</si>
  <si>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</si>
  <si>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</si>
  <si>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</si>
  <si>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</si>
  <si>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</si>
  <si>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</si>
  <si>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</si>
  <si>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</si>
  <si>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</si>
  <si>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</si>
  <si>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</si>
  <si>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</si>
  <si>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</si>
  <si>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</si>
  <si>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</si>
  <si>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</si>
  <si>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</si>
  <si>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</si>
  <si>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</si>
  <si>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</si>
  <si>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</si>
  <si>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</si>
  <si>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</si>
  <si>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</si>
  <si>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</si>
  <si>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</si>
  <si>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</si>
  <si>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</si>
  <si>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</si>
  <si>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</si>
  <si>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</si>
  <si>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</si>
  <si>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</si>
  <si>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</si>
  <si>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</si>
  <si>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</si>
  <si>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</si>
  <si>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</si>
  <si>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</si>
  <si>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</si>
  <si>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</si>
  <si>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</si>
  <si>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</si>
  <si>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</si>
  <si>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</si>
  <si>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</si>
  <si>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</si>
  <si>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</si>
  <si>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</si>
  <si>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</si>
  <si>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</si>
  <si>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</si>
  <si>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</si>
  <si>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</si>
  <si>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</si>
  <si>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</si>
  <si>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</si>
  <si>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</si>
  <si>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</si>
  <si>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</si>
  <si>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</si>
  <si>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</si>
  <si>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</si>
  <si>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</si>
  <si>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</si>
  <si>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</si>
  <si>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</si>
  <si>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</si>
  <si>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</si>
  <si>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</si>
  <si>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</si>
  <si>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</si>
  <si>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</si>
  <si>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</si>
  <si>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</si>
  <si>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</si>
  <si>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</si>
  <si>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</si>
  <si>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</si>
  <si>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</si>
  <si>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</si>
  <si>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</si>
  <si>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</si>
  <si>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</si>
  <si>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</si>
  <si>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</si>
  <si>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</si>
  <si>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</si>
  <si>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</si>
  <si>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</si>
  <si>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</si>
  <si>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</si>
  <si>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</si>
  <si>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</si>
  <si>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</si>
  <si>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</si>
  <si>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</si>
  <si>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</si>
  <si>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</si>
  <si>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</si>
  <si>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</si>
  <si>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</si>
  <si>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</si>
  <si>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</si>
  <si>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</si>
  <si>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</si>
  <si>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</si>
  <si>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</si>
  <si>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</si>
  <si>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</si>
  <si>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</si>
  <si>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</si>
  <si>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</si>
  <si>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</si>
  <si>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</si>
  <si>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</si>
  <si>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</si>
  <si>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</si>
  <si>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</si>
  <si>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</si>
  <si>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</si>
  <si>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</si>
  <si>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</si>
  <si>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</si>
  <si>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</si>
  <si>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</si>
  <si>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</si>
  <si>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</si>
  <si>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</si>
  <si>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</si>
  <si>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</si>
  <si>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</si>
  <si>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</si>
  <si>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</si>
  <si>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</si>
  <si>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</si>
  <si>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</si>
  <si>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</si>
  <si>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</si>
  <si>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</si>
  <si>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</si>
  <si>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</si>
  <si>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</si>
  <si>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</si>
  <si>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</si>
  <si>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</si>
  <si>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</si>
  <si>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</si>
  <si>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</si>
  <si>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</si>
  <si>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</si>
  <si>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</si>
  <si>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</si>
  <si>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</si>
  <si>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</si>
  <si>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</si>
  <si>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</si>
  <si>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</si>
  <si>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</si>
  <si>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</si>
  <si>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</si>
  <si>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</si>
  <si>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</si>
  <si>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</si>
  <si>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</si>
  <si>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</si>
  <si>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</si>
  <si>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</si>
  <si>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</si>
  <si>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</si>
  <si>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</si>
  <si>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</si>
  <si>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</si>
  <si>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</si>
  <si>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</si>
  <si>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</si>
  <si>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</si>
  <si>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</si>
  <si>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</si>
  <si>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</si>
  <si>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</si>
  <si>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</si>
  <si>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</si>
  <si>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</si>
  <si>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</si>
  <si>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</si>
  <si>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</si>
  <si>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</si>
  <si>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</si>
  <si>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</si>
  <si>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</si>
  <si>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</si>
  <si>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</si>
  <si>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</si>
  <si>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</si>
  <si>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</si>
  <si>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</si>
  <si>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</si>
  <si>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</si>
  <si>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</si>
  <si>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</si>
  <si>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</si>
  <si>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</si>
  <si>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</si>
  <si>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</si>
  <si>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</si>
  <si>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</si>
  <si>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</si>
  <si>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</si>
  <si>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</si>
  <si>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</si>
  <si>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</si>
  <si>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</si>
  <si>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</si>
  <si>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</si>
  <si>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</si>
  <si>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</si>
  <si>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</si>
  <si>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</si>
  <si>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</si>
  <si>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</si>
  <si>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</si>
  <si>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</si>
  <si>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</si>
  <si>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</si>
  <si>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</si>
  <si>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</si>
  <si>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</si>
  <si>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</si>
  <si>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</si>
  <si>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</si>
  <si>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</si>
  <si>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</si>
  <si>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</si>
  <si>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</si>
  <si>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</si>
  <si>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</si>
  <si>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</si>
  <si>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</si>
  <si>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</si>
  <si>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</si>
  <si>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</si>
  <si>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</si>
  <si>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</si>
  <si>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</si>
  <si>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</si>
  <si>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</si>
  <si>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</si>
  <si>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</si>
  <si>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</si>
  <si>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</si>
  <si>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</si>
  <si>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</si>
  <si>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</si>
  <si>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</si>
  <si>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</si>
  <si>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</si>
  <si>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</si>
  <si>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</si>
  <si>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</si>
  <si>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</si>
  <si>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</si>
  <si>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</si>
  <si>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</si>
  <si>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</si>
  <si>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</si>
  <si>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</si>
  <si>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</si>
  <si>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</si>
  <si>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</si>
  <si>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</si>
  <si>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</si>
  <si>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</si>
  <si>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</si>
  <si>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</si>
  <si>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</si>
  <si>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</si>
  <si>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</si>
  <si>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</si>
  <si>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</si>
  <si>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</si>
  <si>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</si>
  <si>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</si>
  <si>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</si>
  <si>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</si>
  <si>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</si>
  <si>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</si>
  <si>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</si>
  <si>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</si>
  <si>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</si>
  <si>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</si>
  <si>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</si>
  <si>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</si>
  <si>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</si>
  <si>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</si>
  <si>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</si>
  <si>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</si>
  <si>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</si>
  <si>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</si>
  <si>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</si>
  <si>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</si>
  <si>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</si>
  <si>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</si>
  <si>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</si>
  <si>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</si>
  <si>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</si>
  <si>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</si>
  <si>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</si>
  <si>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</si>
  <si>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</si>
  <si>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</si>
  <si>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</si>
  <si>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</si>
  <si>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</si>
  <si>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</si>
  <si>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</si>
  <si>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</si>
  <si>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</si>
  <si>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</si>
  <si>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</si>
  <si>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</si>
  <si>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</si>
  <si>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</si>
  <si>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</si>
  <si>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</si>
  <si>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</si>
  <si>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</si>
  <si>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</si>
  <si>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</si>
  <si>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</si>
  <si>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</si>
  <si>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</si>
  <si>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</si>
  <si>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</si>
  <si>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</si>
  <si>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</si>
  <si>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</si>
  <si>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</si>
  <si>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</si>
  <si>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</si>
  <si>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</si>
  <si>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</si>
  <si>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</si>
  <si>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</si>
  <si>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</si>
  <si>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</si>
  <si>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</si>
  <si>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</si>
  <si>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</si>
  <si>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</si>
  <si>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</si>
  <si>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</si>
  <si>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</si>
  <si>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</si>
  <si>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</si>
  <si>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</si>
  <si>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</si>
  <si>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</si>
  <si>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</si>
  <si>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</si>
  <si>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</si>
  <si>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</si>
  <si>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</si>
  <si>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</si>
  <si>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</si>
  <si>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</si>
  <si>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</si>
  <si>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</si>
  <si>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</si>
  <si>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</si>
  <si>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</si>
  <si>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</si>
  <si>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</si>
  <si>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</si>
  <si>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</si>
  <si>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</si>
  <si>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</si>
  <si>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</si>
  <si>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</si>
  <si>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</si>
  <si>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</si>
  <si>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</si>
  <si>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</si>
  <si>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</si>
  <si>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</si>
  <si>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</si>
  <si>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</si>
  <si>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</si>
  <si>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</si>
  <si>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</si>
  <si>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</si>
  <si>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</si>
  <si>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</si>
  <si>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</si>
  <si>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</si>
  <si>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</si>
  <si>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</si>
  <si>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</si>
  <si>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</si>
  <si>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</si>
  <si>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</si>
  <si>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</si>
  <si>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</si>
  <si>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</si>
  <si>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</si>
  <si>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</si>
  <si>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</si>
  <si>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</si>
  <si>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</si>
  <si>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</si>
  <si>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</si>
  <si>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</si>
  <si>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</si>
  <si>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</si>
  <si>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</si>
  <si>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</si>
  <si>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</si>
  <si>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</si>
  <si>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</si>
  <si>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</si>
  <si>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</si>
  <si>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</si>
  <si>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</si>
  <si>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</si>
  <si>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</si>
  <si>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</si>
  <si>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</si>
  <si>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</si>
  <si>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</si>
  <si>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</si>
  <si>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</si>
  <si>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</si>
  <si>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</si>
  <si>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</si>
  <si>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</si>
  <si>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</si>
  <si>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</si>
  <si>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</si>
  <si>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</si>
  <si>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</si>
  <si>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</si>
  <si>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</si>
  <si>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</si>
  <si>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</si>
  <si>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</si>
  <si>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</si>
  <si>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</si>
  <si>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</si>
  <si>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</si>
  <si>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</si>
  <si>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</si>
  <si>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</si>
  <si>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</si>
  <si>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</si>
  <si>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</si>
  <si>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</si>
  <si>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</si>
  <si>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</si>
  <si>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</si>
  <si>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</si>
  <si>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</si>
  <si>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</si>
  <si>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</si>
  <si>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</si>
  <si>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</si>
  <si>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</si>
  <si>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</si>
  <si>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</si>
  <si>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</si>
  <si>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</si>
  <si>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</si>
  <si>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</si>
  <si>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</si>
  <si>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</si>
  <si>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</si>
  <si>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</si>
  <si>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</si>
  <si>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</si>
  <si>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</si>
  <si>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</si>
  <si>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</si>
  <si>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</si>
  <si>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</si>
  <si>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</si>
  <si>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</si>
  <si>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</si>
  <si>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</si>
  <si>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</si>
  <si>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</si>
  <si>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</si>
  <si>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</si>
  <si>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</si>
  <si>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</si>
  <si>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</si>
  <si>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</si>
  <si>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</si>
  <si>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</si>
  <si>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</si>
  <si>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</si>
  <si>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</si>
  <si>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</si>
  <si>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</si>
  <si>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</si>
  <si>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</si>
  <si>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</si>
  <si>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</si>
  <si>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</si>
  <si>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</si>
  <si>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</si>
  <si>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</si>
  <si>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</si>
  <si>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</si>
  <si>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</si>
  <si>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</si>
  <si>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</si>
  <si>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</si>
  <si>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</si>
  <si>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</si>
  <si>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</si>
  <si>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</si>
  <si>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</si>
  <si>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</si>
  <si>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</si>
  <si>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</si>
  <si>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</si>
  <si>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</si>
  <si>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</si>
  <si>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</si>
  <si>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</si>
  <si>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</si>
  <si>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</si>
  <si>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</si>
  <si>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</si>
  <si>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</si>
  <si>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</si>
  <si>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</si>
  <si>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</si>
  <si>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</si>
  <si>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</si>
  <si>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</si>
  <si>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</si>
  <si>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</si>
  <si>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</si>
  <si>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</si>
  <si>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</si>
  <si>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</si>
  <si>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</si>
  <si>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</si>
  <si>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</si>
  <si>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</si>
  <si>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</si>
  <si>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</si>
  <si>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</si>
  <si>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</si>
  <si>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</si>
  <si>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</si>
  <si>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</si>
  <si>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</si>
  <si>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</si>
  <si>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</si>
  <si>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</si>
  <si>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</si>
  <si>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</si>
  <si>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</si>
  <si>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</si>
  <si>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</si>
  <si>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</si>
  <si>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</si>
  <si>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</si>
  <si>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</si>
  <si>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</si>
  <si>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</si>
  <si>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</si>
  <si>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</si>
  <si>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</si>
  <si>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</si>
  <si>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</si>
  <si>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</si>
  <si>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</si>
  <si>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</si>
  <si>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</si>
  <si>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</si>
  <si>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</si>
  <si>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</si>
  <si>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</si>
  <si>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</si>
  <si>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</si>
  <si>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</si>
  <si>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</si>
  <si>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</si>
  <si>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</si>
  <si>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</si>
  <si>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</si>
  <si>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</si>
  <si>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</si>
  <si>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</si>
  <si>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</si>
  <si>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</si>
  <si>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</si>
  <si>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</si>
  <si>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</si>
  <si>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</si>
  <si>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</si>
  <si>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</si>
  <si>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</si>
  <si>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</si>
  <si>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</si>
  <si>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</si>
  <si>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</si>
  <si>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</si>
  <si>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</si>
  <si>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</si>
  <si>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</si>
  <si>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</si>
  <si>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</si>
  <si>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</si>
  <si>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</si>
  <si>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</si>
  <si>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</si>
  <si>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</si>
  <si>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</si>
  <si>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</si>
  <si>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</si>
  <si>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</si>
  <si>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</si>
  <si>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</si>
  <si>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</si>
  <si>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</si>
  <si>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</si>
  <si>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</si>
  <si>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</si>
  <si>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</si>
  <si>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</si>
  <si>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</si>
  <si>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</si>
  <si>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</si>
  <si>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</si>
  <si>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</si>
  <si>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</si>
  <si>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</si>
  <si>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</si>
  <si>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</si>
  <si>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</si>
  <si>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</si>
  <si>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</si>
  <si>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</si>
  <si>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</si>
  <si>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</si>
  <si>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</si>
  <si>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</si>
  <si>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</si>
  <si>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</si>
  <si>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</si>
  <si>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</si>
  <si>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</si>
  <si>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</si>
  <si>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</si>
  <si>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</si>
  <si>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</si>
  <si>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</si>
  <si>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</si>
  <si>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</si>
  <si>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</si>
  <si>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</si>
  <si>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</si>
  <si>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</si>
  <si>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</si>
  <si>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</si>
  <si>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</si>
  <si>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</si>
  <si>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</si>
  <si>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</si>
  <si>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</si>
  <si>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</si>
  <si>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</si>
  <si>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</si>
  <si>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</si>
  <si>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</si>
  <si>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</si>
  <si>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</si>
  <si>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</si>
  <si>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</si>
  <si>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</si>
  <si>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</si>
  <si>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</si>
  <si>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</si>
  <si>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</si>
  <si>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</si>
  <si>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</si>
  <si>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</si>
  <si>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</si>
  <si>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</si>
  <si>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</si>
  <si>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</si>
  <si>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</si>
  <si>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</si>
  <si>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</si>
  <si>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</si>
  <si>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</si>
  <si>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</si>
  <si>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</si>
  <si>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</si>
  <si>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</si>
  <si>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</si>
  <si>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</si>
  <si>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</si>
  <si>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</si>
  <si>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</si>
  <si>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</si>
  <si>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</si>
  <si>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</si>
  <si>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</si>
  <si>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</si>
  <si>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</si>
  <si>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</si>
  <si>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</si>
  <si>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</si>
  <si>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</si>
  <si>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</si>
  <si>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</si>
  <si>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</si>
  <si>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</si>
  <si>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</si>
  <si>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</si>
  <si>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</si>
  <si>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</si>
  <si>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</si>
  <si>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</si>
  <si>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</si>
  <si>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</si>
  <si>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</si>
  <si>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</si>
  <si>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</si>
  <si>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</si>
  <si>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</si>
  <si>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</si>
  <si>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</si>
  <si>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</si>
  <si>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</si>
  <si>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</si>
  <si>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</si>
  <si>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</si>
  <si>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</si>
  <si>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</si>
  <si>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</si>
  <si>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</si>
  <si>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</si>
  <si>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</si>
  <si>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</si>
  <si>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</si>
  <si>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</si>
  <si>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</si>
  <si>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</si>
  <si>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</si>
  <si>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</si>
  <si>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</si>
  <si>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</si>
  <si>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</si>
  <si>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</si>
  <si>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</si>
  <si>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</si>
  <si>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</si>
  <si>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</si>
  <si>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</si>
  <si>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</si>
  <si>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</si>
  <si>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</si>
  <si>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</si>
  <si>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</si>
  <si>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</si>
  <si>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</si>
  <si>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</si>
  <si>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</si>
  <si>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</si>
  <si>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</si>
  <si>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</si>
  <si>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</si>
  <si>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</si>
  <si>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</si>
  <si>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</si>
  <si>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</si>
  <si>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</si>
  <si>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</si>
  <si>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</si>
  <si>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</si>
  <si>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</si>
  <si>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</si>
  <si>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</si>
  <si>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</si>
  <si>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</si>
  <si>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</si>
  <si>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</si>
  <si>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</si>
  <si>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</si>
  <si>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</si>
  <si>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</si>
  <si>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</si>
  <si>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</si>
  <si>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</si>
  <si>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</si>
  <si>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</si>
  <si>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</si>
  <si>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</si>
  <si>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</si>
  <si>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</si>
  <si>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</si>
  <si>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</si>
  <si>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</si>
  <si>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</si>
  <si>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</si>
  <si>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</si>
  <si>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</si>
  <si>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</si>
  <si>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</si>
  <si>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</si>
  <si>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</si>
  <si>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</si>
  <si>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</si>
  <si>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</si>
  <si>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</si>
  <si>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</si>
  <si>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</si>
  <si>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</si>
  <si>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</si>
  <si>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</si>
  <si>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</si>
  <si>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</si>
  <si>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</si>
  <si>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</si>
  <si>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</si>
  <si>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</si>
  <si>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</si>
  <si>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</si>
  <si>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</si>
  <si>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</si>
  <si>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</si>
  <si>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</si>
  <si>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</si>
  <si>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</si>
  <si>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</si>
  <si>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</si>
  <si>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</si>
  <si>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</si>
  <si>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</si>
  <si>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</si>
  <si>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</si>
  <si>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</si>
  <si>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</si>
  <si>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</si>
  <si>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</si>
  <si>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</si>
  <si>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</si>
  <si>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</si>
  <si>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</si>
  <si>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</si>
  <si>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</si>
  <si>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</si>
  <si>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</si>
  <si>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</si>
  <si>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</si>
  <si>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</si>
  <si>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</si>
  <si>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</si>
  <si>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</si>
  <si>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</si>
  <si>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</si>
  <si>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</si>
  <si>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</si>
  <si>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</si>
  <si>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</si>
  <si>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</si>
  <si>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</si>
  <si>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</si>
  <si>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</si>
  <si>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</si>
  <si>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</si>
  <si>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</si>
  <si>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</si>
  <si>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</si>
  <si>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</si>
  <si>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</si>
  <si>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</si>
  <si>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</si>
  <si>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</si>
  <si>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</si>
  <si>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</si>
  <si>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</si>
  <si>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</si>
  <si>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</si>
  <si>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</si>
  <si>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</si>
  <si>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</si>
  <si>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</si>
  <si>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</si>
  <si>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</si>
  <si>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</si>
  <si>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</si>
  <si>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</si>
  <si>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</si>
  <si>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</si>
  <si>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</si>
  <si>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</si>
  <si>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</si>
  <si>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</si>
  <si>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</si>
  <si>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</si>
  <si>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</si>
  <si>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</si>
  <si>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</si>
  <si>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</si>
  <si>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</si>
  <si>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</si>
  <si>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</si>
  <si>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</si>
  <si>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</si>
  <si>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</si>
  <si>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</si>
  <si>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</si>
  <si>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</si>
  <si>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</si>
  <si>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</si>
  <si>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</si>
  <si>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</si>
  <si>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</si>
  <si>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</si>
  <si>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</si>
  <si>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</si>
  <si>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</si>
  <si>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</si>
  <si>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</si>
  <si>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</si>
  <si>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</si>
  <si>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</si>
  <si>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</si>
  <si>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</si>
  <si>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</si>
  <si>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</si>
  <si>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</si>
  <si>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</si>
  <si>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</si>
  <si>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</si>
  <si>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</si>
  <si>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</si>
  <si>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</si>
  <si>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</si>
  <si>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</si>
  <si>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</si>
  <si>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</si>
  <si>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</si>
  <si>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</si>
  <si>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</si>
  <si>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</si>
  <si>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</si>
  <si>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</si>
  <si>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</si>
  <si>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</si>
  <si>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</si>
  <si>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</si>
  <si>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</si>
  <si>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</si>
  <si>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</si>
  <si>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</si>
  <si>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</si>
  <si>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</si>
  <si>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</si>
  <si>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</si>
  <si>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</si>
  <si>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</si>
  <si>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</si>
  <si>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</si>
  <si>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</si>
  <si>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</si>
  <si>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</si>
  <si>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</si>
  <si>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</si>
  <si>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</si>
  <si>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</si>
  <si>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</si>
  <si>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</si>
  <si>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</si>
  <si>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</si>
  <si>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</si>
  <si>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</si>
  <si>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</si>
  <si>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</si>
  <si>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</si>
  <si>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</si>
  <si>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</si>
  <si>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</si>
  <si>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</si>
  <si>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</si>
  <si>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</si>
  <si>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</si>
  <si>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</si>
  <si>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</si>
  <si>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</si>
  <si>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</si>
  <si>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</si>
  <si>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</si>
  <si>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</si>
  <si>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</si>
  <si>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</si>
  <si>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</si>
  <si>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</si>
  <si>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</si>
  <si>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</si>
  <si>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</si>
  <si>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</si>
  <si>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</si>
  <si>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</si>
  <si>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</si>
  <si>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</si>
  <si>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</si>
  <si>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</si>
  <si>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</si>
  <si>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</si>
  <si>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</si>
  <si>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</si>
  <si>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</si>
  <si>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</si>
  <si>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</si>
  <si>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</si>
  <si>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</si>
  <si>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</si>
  <si>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</si>
  <si>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</si>
  <si>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</si>
  <si>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</si>
  <si>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</si>
  <si>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</si>
  <si>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</si>
  <si>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</si>
  <si>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</si>
  <si>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</si>
  <si>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</si>
  <si>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</si>
  <si>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</si>
  <si>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</si>
  <si>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</si>
  <si>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</si>
  <si>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</si>
  <si>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</si>
  <si>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</si>
  <si>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</si>
  <si>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</si>
  <si>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</si>
  <si>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</si>
  <si>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</si>
  <si>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</si>
  <si>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</si>
  <si>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</si>
  <si>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</si>
  <si>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</si>
  <si>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</si>
  <si>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</si>
  <si>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</si>
  <si>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</si>
  <si>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</si>
  <si>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</si>
  <si>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</si>
  <si>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</si>
  <si>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</si>
  <si>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</si>
  <si>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</si>
  <si>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</si>
  <si>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</si>
  <si>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</si>
  <si>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</si>
  <si>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</si>
  <si>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</si>
  <si>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</si>
  <si>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</si>
  <si>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</si>
  <si>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</si>
  <si>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</si>
  <si>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</si>
  <si>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</si>
  <si>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</si>
  <si>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</si>
  <si>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</si>
  <si>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</si>
  <si>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</si>
  <si>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</si>
  <si>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</si>
  <si>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</si>
  <si>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</si>
  <si>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</si>
  <si>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</si>
  <si>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</si>
  <si>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</si>
  <si>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</si>
  <si>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</si>
  <si>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</si>
  <si>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</si>
  <si>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</si>
  <si>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</si>
  <si>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</si>
  <si>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</si>
  <si>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</si>
  <si>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</si>
  <si>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</si>
  <si>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</si>
  <si>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</si>
  <si>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</si>
  <si>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</si>
  <si>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</si>
  <si>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</si>
  <si>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</si>
  <si>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</si>
  <si>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</si>
  <si>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</si>
  <si>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</si>
  <si>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</si>
  <si>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</si>
  <si>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</si>
  <si>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</si>
  <si>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</si>
  <si>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</si>
  <si>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</si>
  <si>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</si>
  <si>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</si>
  <si>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</si>
  <si>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</si>
  <si>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</si>
  <si>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</si>
  <si>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</si>
  <si>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</si>
  <si>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</si>
  <si>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</si>
  <si>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</si>
  <si>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</si>
  <si>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</si>
  <si>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</si>
  <si>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</si>
  <si>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</si>
  <si>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</si>
  <si>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</si>
  <si>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</si>
  <si>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</si>
  <si>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</si>
  <si>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</si>
  <si>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</si>
  <si>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</si>
  <si>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</si>
  <si>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</si>
  <si>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</si>
  <si>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</si>
  <si>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</si>
  <si>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</si>
  <si>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</si>
  <si>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</si>
  <si>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</si>
  <si>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</si>
  <si>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</si>
  <si>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</si>
  <si>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</si>
  <si>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</si>
  <si>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</si>
  <si>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</si>
  <si>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</si>
  <si>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</si>
  <si>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</si>
  <si>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</si>
  <si>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</si>
  <si>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</si>
  <si>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</si>
  <si>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</si>
  <si>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</si>
  <si>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</si>
  <si>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</si>
  <si>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</si>
  <si>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</si>
  <si>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</si>
  <si>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</si>
  <si>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</si>
  <si>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</si>
  <si>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</si>
  <si>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</si>
  <si>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</si>
  <si>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</si>
  <si>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</si>
  <si>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</si>
  <si>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</si>
  <si>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</si>
  <si>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</si>
  <si>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</si>
  <si>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</si>
  <si>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</si>
  <si>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</si>
  <si>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</si>
  <si>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</si>
  <si>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</si>
  <si>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</si>
  <si>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</si>
  <si>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</si>
  <si>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</si>
  <si>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</si>
  <si>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</si>
  <si>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</si>
  <si>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</si>
  <si>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</si>
  <si>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</si>
  <si>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</si>
  <si>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</si>
  <si>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</si>
  <si>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</si>
  <si>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</si>
  <si>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</si>
  <si>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</si>
  <si>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</si>
  <si>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</si>
  <si>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</si>
  <si>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</si>
  <si>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</si>
  <si>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</si>
  <si>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</si>
  <si>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</si>
  <si>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</si>
  <si>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</si>
  <si>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</si>
  <si>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</si>
  <si>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</si>
  <si>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</si>
  <si>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</si>
  <si>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</si>
  <si>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</si>
  <si>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</si>
  <si>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</si>
  <si>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</si>
  <si>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</si>
  <si>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</si>
  <si>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</si>
  <si>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</si>
  <si>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</si>
  <si>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</si>
  <si>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</si>
  <si>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</si>
  <si>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</si>
  <si>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</si>
  <si>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</si>
  <si>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</si>
  <si>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</si>
  <si>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</si>
  <si>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</si>
  <si>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</si>
  <si>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</si>
  <si>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</si>
  <si>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</si>
  <si>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</si>
  <si>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</si>
  <si>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</si>
  <si>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</si>
  <si>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</si>
  <si>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</si>
  <si>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</si>
  <si>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</si>
  <si>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</si>
  <si>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</si>
  <si>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</si>
  <si>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</si>
  <si>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</si>
  <si>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</si>
  <si>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</si>
  <si>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</si>
  <si>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</si>
  <si>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</si>
  <si>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</si>
  <si>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</si>
  <si>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</si>
  <si>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</si>
  <si>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</si>
  <si>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</si>
  <si>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</si>
  <si>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</si>
  <si>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</si>
  <si>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</si>
  <si>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</si>
  <si>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</si>
  <si>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</si>
  <si>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</si>
  <si>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</si>
  <si>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</si>
  <si>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</si>
  <si>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</si>
  <si>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</si>
  <si>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</si>
  <si>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</si>
  <si>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</si>
  <si>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</si>
  <si>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</si>
  <si>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</si>
  <si>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</si>
  <si>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</si>
  <si>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</si>
  <si>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</si>
  <si>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</si>
  <si>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</si>
  <si>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</si>
  <si>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</si>
  <si>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</si>
  <si>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</si>
  <si>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</si>
  <si>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</si>
  <si>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</si>
  <si>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</si>
  <si>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</si>
  <si>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</si>
  <si>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</si>
  <si>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</si>
  <si>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</si>
  <si>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</si>
  <si>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</si>
  <si>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</si>
  <si>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</si>
  <si>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</si>
  <si>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</si>
  <si>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</si>
  <si>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</si>
  <si>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</si>
  <si>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</si>
  <si>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</si>
  <si>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</si>
  <si>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</si>
  <si>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</si>
  <si>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</si>
  <si>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</si>
  <si>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</si>
  <si>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</si>
  <si>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</si>
  <si>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</si>
  <si>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</si>
  <si>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</si>
  <si>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</si>
  <si>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</si>
  <si>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</si>
  <si>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</si>
  <si>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</si>
  <si>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</si>
  <si>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</si>
  <si>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</si>
  <si>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</si>
  <si>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</si>
  <si>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</si>
  <si>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</si>
  <si>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</si>
  <si>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</si>
  <si>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</si>
  <si>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</si>
  <si>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</si>
  <si>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</si>
  <si>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</si>
  <si>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</si>
  <si>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</si>
  <si>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</si>
  <si>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</si>
  <si>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</si>
  <si>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</si>
  <si>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</si>
  <si>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</si>
  <si>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</si>
  <si>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</si>
  <si>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</si>
  <si>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</si>
  <si>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</si>
  <si>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</si>
  <si>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</si>
  <si>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</si>
  <si>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</si>
  <si>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</si>
  <si>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</si>
  <si>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</si>
  <si>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</si>
  <si>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</si>
  <si>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</si>
  <si>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</si>
  <si>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</si>
  <si>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</si>
  <si>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</si>
  <si>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</si>
  <si>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</si>
  <si>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</si>
  <si>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</si>
  <si>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</si>
  <si>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</si>
  <si>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</si>
  <si>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</si>
  <si>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</si>
  <si>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</si>
  <si>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</si>
  <si>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</si>
  <si>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</si>
  <si>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</si>
  <si>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</si>
  <si>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</si>
  <si>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</si>
  <si>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</si>
  <si>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</si>
  <si>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</si>
  <si>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</si>
  <si>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</si>
  <si>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</si>
  <si>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</si>
  <si>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</si>
  <si>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</si>
  <si>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</si>
  <si>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</si>
  <si>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</si>
  <si>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</si>
  <si>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</si>
  <si>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</si>
  <si>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</si>
  <si>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</si>
  <si>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</si>
  <si>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</si>
  <si>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</si>
  <si>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</si>
  <si>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</si>
  <si>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</si>
  <si>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</si>
  <si>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</si>
  <si>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</si>
  <si>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</si>
  <si>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</si>
  <si>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</si>
  <si>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</si>
  <si>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</si>
  <si>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</si>
  <si>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</si>
  <si>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</si>
  <si>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</si>
  <si>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</si>
  <si>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</si>
  <si>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</si>
  <si>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</si>
  <si>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</si>
  <si>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</si>
  <si>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</si>
  <si>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</si>
  <si>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</si>
  <si>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</si>
  <si>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</si>
  <si>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</si>
  <si>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</si>
  <si>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</si>
  <si>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</si>
  <si>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</si>
  <si>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</si>
  <si>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</si>
  <si>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</si>
  <si>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</si>
  <si>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</si>
  <si>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</si>
  <si>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</si>
  <si>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</si>
  <si>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</si>
  <si>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</si>
  <si>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</si>
  <si>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</si>
  <si>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</si>
  <si>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</si>
  <si>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</si>
  <si>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</si>
  <si>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</si>
  <si>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</si>
  <si>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</si>
  <si>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</si>
  <si>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</si>
  <si>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</si>
  <si>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</si>
  <si>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</si>
  <si>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</si>
  <si>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</si>
  <si>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</si>
  <si>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</si>
  <si>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</si>
  <si>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</si>
  <si>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</si>
  <si>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</si>
  <si>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</si>
  <si>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</si>
  <si>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</si>
  <si>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</si>
  <si>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</si>
  <si>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</si>
  <si>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</si>
  <si>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</si>
  <si>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</si>
  <si>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</si>
  <si>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</si>
  <si>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</si>
  <si>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</si>
  <si>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</si>
  <si>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</si>
  <si>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</si>
  <si>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</si>
  <si>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</si>
  <si>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</si>
  <si>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</si>
  <si>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</si>
  <si>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</si>
  <si>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</si>
  <si>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</si>
  <si>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</si>
  <si>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</si>
  <si>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</si>
  <si>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</si>
  <si>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</si>
  <si>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</si>
  <si>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</si>
  <si>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</si>
  <si>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</si>
  <si>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</si>
  <si>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</si>
  <si>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</si>
  <si>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</si>
  <si>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</si>
  <si>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</si>
  <si>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</si>
  <si>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</si>
  <si>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</si>
  <si>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</si>
  <si>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</si>
  <si>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</si>
  <si>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</si>
  <si>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</si>
  <si>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</si>
  <si>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</si>
  <si>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</si>
  <si>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</si>
  <si>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</si>
  <si>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</si>
  <si>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</si>
  <si>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</si>
  <si>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</si>
  <si>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</si>
  <si>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</si>
  <si>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</si>
  <si>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</si>
  <si>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</si>
  <si>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</si>
  <si>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</si>
  <si>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</si>
  <si>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</si>
  <si>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</si>
  <si>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</si>
  <si>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</si>
  <si>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</si>
  <si>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</si>
  <si>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</si>
  <si>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</si>
  <si>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</si>
  <si>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</si>
  <si>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</si>
  <si>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</si>
  <si>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</si>
  <si>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</si>
  <si>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</si>
  <si>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</si>
  <si>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</si>
  <si>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</si>
  <si>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</si>
  <si>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</si>
  <si>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</si>
  <si>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</si>
  <si>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</si>
  <si>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</si>
  <si>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</si>
  <si>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</si>
  <si>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</si>
  <si>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</si>
  <si>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</si>
  <si>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</si>
  <si>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</si>
  <si>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</si>
  <si>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</si>
  <si>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</si>
  <si>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</si>
  <si>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</si>
  <si>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</si>
  <si>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</si>
  <si>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</si>
  <si>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</si>
  <si>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</si>
  <si>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</si>
  <si>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</si>
  <si>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</si>
  <si>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</si>
  <si>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</si>
  <si>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</si>
  <si>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</si>
  <si>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</si>
  <si>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</si>
  <si>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</si>
  <si>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</si>
  <si>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</si>
  <si>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</si>
  <si>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</si>
  <si>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</si>
  <si>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</si>
  <si>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</si>
  <si>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</si>
  <si>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</si>
  <si>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</si>
  <si>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</si>
  <si>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</si>
  <si>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</si>
  <si>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</si>
  <si>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</si>
  <si>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</si>
  <si>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</si>
  <si>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</si>
  <si>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</si>
  <si>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</si>
  <si>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</si>
  <si>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</si>
  <si>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</si>
  <si>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</si>
  <si>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</si>
  <si>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</si>
  <si>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</si>
  <si>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</si>
  <si>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</si>
  <si>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</si>
  <si>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</si>
  <si>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</si>
  <si>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</si>
  <si>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</si>
  <si>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</si>
  <si>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</si>
  <si>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</si>
  <si>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</si>
  <si>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</si>
  <si>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</si>
  <si>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</si>
  <si>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</si>
  <si>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</si>
  <si>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</si>
  <si>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</si>
  <si>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</si>
  <si>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</si>
  <si>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</si>
  <si>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</si>
  <si>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</si>
  <si>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</si>
  <si>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</si>
  <si>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</si>
  <si>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</si>
  <si>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</si>
  <si>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</si>
  <si>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</si>
  <si>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</si>
  <si>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</si>
  <si>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</si>
  <si>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</si>
  <si>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</si>
  <si>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</si>
  <si>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</si>
  <si>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</si>
  <si>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</si>
  <si>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</si>
  <si>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</si>
  <si>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</si>
  <si>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</si>
  <si>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</si>
  <si>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</si>
  <si>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</si>
  <si>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</si>
  <si>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</si>
  <si>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</si>
  <si>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</si>
  <si>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</si>
  <si>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</si>
  <si>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</si>
  <si>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</si>
  <si>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</si>
  <si>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</si>
  <si>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</si>
  <si>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</si>
  <si>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</si>
  <si>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</si>
  <si>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</si>
  <si>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</si>
  <si>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</si>
  <si>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</si>
  <si>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</si>
  <si>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</si>
  <si>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</si>
  <si>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</si>
  <si>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</si>
  <si>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</si>
  <si>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</si>
  <si>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</si>
  <si>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</si>
  <si>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</si>
  <si>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</si>
  <si>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</si>
  <si>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</si>
  <si>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</si>
  <si>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</si>
  <si>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</si>
  <si>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</si>
  <si>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</si>
  <si>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</si>
  <si>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</si>
  <si>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</si>
  <si>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</si>
  <si>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</si>
  <si>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</si>
  <si>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</si>
  <si>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</si>
  <si>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</si>
  <si>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</si>
  <si>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</si>
  <si>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</si>
  <si>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</si>
  <si>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</si>
  <si>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</si>
  <si>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</si>
  <si>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</si>
  <si>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</si>
  <si>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</si>
  <si>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</si>
  <si>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</si>
  <si>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</si>
  <si>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</si>
  <si>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</si>
  <si>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</si>
  <si>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</si>
  <si>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</si>
  <si>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</si>
  <si>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</si>
  <si>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</si>
  <si>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</si>
  <si>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</si>
  <si>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</si>
  <si>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</si>
  <si>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</si>
  <si>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</si>
  <si>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</si>
  <si>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</si>
  <si>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</si>
  <si>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</si>
  <si>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</si>
  <si>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</si>
  <si>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</si>
  <si>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</si>
  <si>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</si>
  <si>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</si>
  <si>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</si>
  <si>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</si>
  <si>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</si>
  <si>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</si>
  <si>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</si>
  <si>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</si>
  <si>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</si>
  <si>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</si>
  <si>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</si>
  <si>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</si>
  <si>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</si>
  <si>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</si>
  <si>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</si>
  <si>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</si>
  <si>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</si>
  <si>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</si>
  <si>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</si>
  <si>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</si>
  <si>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</si>
  <si>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</si>
  <si>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</si>
  <si>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</si>
  <si>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</si>
  <si>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</si>
  <si>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</si>
  <si>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</si>
  <si>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</si>
  <si>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</si>
  <si>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</si>
  <si>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</si>
  <si>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</si>
  <si>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</si>
  <si>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</si>
  <si>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</si>
  <si>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</si>
  <si>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</si>
  <si>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</si>
  <si>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</si>
  <si>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</si>
  <si>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</si>
  <si>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</si>
  <si>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</si>
  <si>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</si>
  <si>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</si>
  <si>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</si>
  <si>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</si>
  <si>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</si>
  <si>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</si>
  <si>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</si>
  <si>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</si>
  <si>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</si>
  <si>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</si>
  <si>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</si>
  <si>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</si>
  <si>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</si>
  <si>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</si>
  <si>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</si>
  <si>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</si>
  <si>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</si>
  <si>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</si>
  <si>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</si>
  <si>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</si>
  <si>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</si>
  <si>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</si>
  <si>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</si>
  <si>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</si>
  <si>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</si>
  <si>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</si>
  <si>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</si>
  <si>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</si>
  <si>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</si>
  <si>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</si>
  <si>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</si>
  <si>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</si>
  <si>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</si>
  <si>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</si>
  <si>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</si>
  <si>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</si>
  <si>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</si>
  <si>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</si>
  <si>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</si>
  <si>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</si>
  <si>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</si>
  <si>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</si>
  <si>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</si>
  <si>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</si>
  <si>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</si>
  <si>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</si>
  <si>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</si>
  <si>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</si>
  <si>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</si>
  <si>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</si>
  <si>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</si>
  <si>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</si>
  <si>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</si>
  <si>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</si>
  <si>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</si>
  <si>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</si>
  <si>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</si>
  <si>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</si>
  <si>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</si>
  <si>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</si>
  <si>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</si>
  <si>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</si>
  <si>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</si>
  <si>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</si>
  <si>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</si>
  <si>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</si>
  <si>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</si>
  <si>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</si>
  <si>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</si>
  <si>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</si>
  <si>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</si>
  <si>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</si>
  <si>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</si>
  <si>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</si>
  <si>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</si>
  <si>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</si>
  <si>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</si>
  <si>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</si>
  <si>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</si>
  <si>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</si>
  <si>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</si>
  <si>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</si>
  <si>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</si>
  <si>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</si>
  <si>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</si>
  <si>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</si>
  <si>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</si>
  <si>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</si>
  <si>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</si>
  <si>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</si>
  <si>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</si>
  <si>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</si>
  <si>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</si>
  <si>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</si>
  <si>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</si>
  <si>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</si>
  <si>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</si>
  <si>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</si>
  <si>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</si>
  <si>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</si>
  <si>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</si>
  <si>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</si>
  <si>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</si>
  <si>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</si>
  <si>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</si>
  <si>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</si>
  <si>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</si>
  <si>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</si>
  <si>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</si>
  <si>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</si>
  <si>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</si>
  <si>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</si>
  <si>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</si>
  <si>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</si>
  <si>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</si>
  <si>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</si>
  <si>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</si>
  <si>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</si>
  <si>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</si>
  <si>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</si>
  <si>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</si>
  <si>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</si>
  <si>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</si>
  <si>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</si>
  <si>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</si>
  <si>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</si>
  <si>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</si>
  <si>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</si>
  <si>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</si>
  <si>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</si>
  <si>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</si>
  <si>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</si>
  <si>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</si>
  <si>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</si>
  <si>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</si>
  <si>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</si>
  <si>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</si>
  <si>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</si>
  <si>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</si>
  <si>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</si>
  <si>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</si>
  <si>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</si>
  <si>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</si>
  <si>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</si>
  <si>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</si>
  <si>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</si>
  <si>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</si>
  <si>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</si>
  <si>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</si>
  <si>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</si>
  <si>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</si>
  <si>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</si>
  <si>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</si>
  <si>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</si>
  <si>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</si>
  <si>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</si>
  <si>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</si>
  <si>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</si>
  <si>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</si>
  <si>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</si>
  <si>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</si>
  <si>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</si>
  <si>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</si>
  <si>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</si>
  <si>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</si>
  <si>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</si>
  <si>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</si>
  <si>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</si>
  <si>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</si>
  <si>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</si>
  <si>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</si>
  <si>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</si>
  <si>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</si>
  <si>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</si>
  <si>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</si>
  <si>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</si>
  <si>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</si>
  <si>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</si>
  <si>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</si>
  <si>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</si>
  <si>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</si>
  <si>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</si>
  <si>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</si>
  <si>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</si>
  <si>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</si>
  <si>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</si>
  <si>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</si>
  <si>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</si>
  <si>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</si>
  <si>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</si>
  <si>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</si>
  <si>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</si>
  <si>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</si>
  <si>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</si>
  <si>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</si>
  <si>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</si>
  <si>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</si>
  <si>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</si>
  <si>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</si>
  <si>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</si>
  <si>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</si>
  <si>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</si>
  <si>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</si>
  <si>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</si>
  <si>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</si>
  <si>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</si>
  <si>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</si>
  <si>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</si>
  <si>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</si>
  <si>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</si>
  <si>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</si>
  <si>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</si>
  <si>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</si>
  <si>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</si>
  <si>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</si>
  <si>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</si>
  <si>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</si>
  <si>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</si>
  <si>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</si>
  <si>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</si>
  <si>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</si>
  <si>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</si>
  <si>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</si>
  <si>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</si>
  <si>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</si>
  <si>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</si>
  <si>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</si>
  <si>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</si>
  <si>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</si>
  <si>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</si>
  <si>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</si>
  <si>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</si>
  <si>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</si>
  <si>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</si>
  <si>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</si>
  <si>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</si>
  <si>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</si>
  <si>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</si>
  <si>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</si>
  <si>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</si>
  <si>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</si>
  <si>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</si>
  <si>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</si>
  <si>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</si>
  <si>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</si>
  <si>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</si>
  <si>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</si>
  <si>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</si>
  <si>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</si>
  <si>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</si>
  <si>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</si>
  <si>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</si>
  <si>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</si>
  <si>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</si>
  <si>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</si>
  <si>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</si>
  <si>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</si>
  <si>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</si>
  <si>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</si>
  <si>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</si>
  <si>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</si>
  <si>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</si>
  <si>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</si>
  <si>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</si>
  <si>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</si>
  <si>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</si>
  <si>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</si>
  <si>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</si>
  <si>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</si>
  <si>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</si>
  <si>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</si>
  <si>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</si>
  <si>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</si>
  <si>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</si>
  <si>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</si>
  <si>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</si>
  <si>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</si>
  <si>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</si>
  <si>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</si>
  <si>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</si>
  <si>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</si>
  <si>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</si>
  <si>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</si>
  <si>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</si>
  <si>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</si>
  <si>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</si>
  <si>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</si>
  <si>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</si>
  <si>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</si>
  <si>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</si>
  <si>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</si>
  <si>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</si>
  <si>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</si>
  <si>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</si>
  <si>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</si>
  <si>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</si>
  <si>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</si>
  <si>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</si>
  <si>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</si>
  <si>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</si>
  <si>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</si>
  <si>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</si>
  <si>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</si>
  <si>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</si>
  <si>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</si>
  <si>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</si>
  <si>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</si>
  <si>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</si>
  <si>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</si>
  <si>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</si>
  <si>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</si>
  <si>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</si>
  <si>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</si>
  <si>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</si>
  <si>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</si>
  <si>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</si>
  <si>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</si>
  <si>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</si>
  <si>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</si>
  <si>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</si>
  <si>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</si>
  <si>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</si>
  <si>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</si>
  <si>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</si>
  <si>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</si>
  <si>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</si>
  <si>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</si>
  <si>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</si>
  <si>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</si>
  <si>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</si>
  <si>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</si>
  <si>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</si>
  <si>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</si>
  <si>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</si>
  <si>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</si>
  <si>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</si>
  <si>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</si>
  <si>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</si>
  <si>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</si>
  <si>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</si>
  <si>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</si>
  <si>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</si>
  <si>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</si>
  <si>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</si>
  <si>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</si>
  <si>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</si>
  <si>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</si>
  <si>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</si>
  <si>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</si>
  <si>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</si>
  <si>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</si>
  <si>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</si>
  <si>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</si>
  <si>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</si>
  <si>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</si>
  <si>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</si>
  <si>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</si>
  <si>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</si>
  <si>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</si>
  <si>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</si>
  <si>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</si>
  <si>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</si>
  <si>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</si>
  <si>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</si>
  <si>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</si>
  <si>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</si>
  <si>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</si>
  <si>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</si>
  <si>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</si>
  <si>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</si>
  <si>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</si>
  <si>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</si>
  <si>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</si>
  <si>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</si>
  <si>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</si>
  <si>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</si>
  <si>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</si>
  <si>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</si>
  <si>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</si>
  <si>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</si>
  <si>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</si>
  <si>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</si>
  <si>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</si>
  <si>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</si>
  <si>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</si>
  <si>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</si>
  <si>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</si>
  <si>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</si>
  <si>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</si>
  <si>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</si>
  <si>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</si>
  <si>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</si>
  <si>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</si>
  <si>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</si>
  <si>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</si>
  <si>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</si>
  <si>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</si>
  <si>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</si>
  <si>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</si>
  <si>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</si>
  <si>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</si>
  <si>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</si>
  <si>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</si>
  <si>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</si>
  <si>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</si>
  <si>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</si>
  <si>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</si>
  <si>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</si>
  <si>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</si>
  <si>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</si>
  <si>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</si>
  <si>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</si>
  <si>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</si>
  <si>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</si>
  <si>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</si>
  <si>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</si>
  <si>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</si>
  <si>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</si>
  <si>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</si>
  <si>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</si>
  <si>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</si>
  <si>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</si>
  <si>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</si>
  <si>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</si>
  <si>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</si>
  <si>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</si>
  <si>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</si>
  <si>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</si>
  <si>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</si>
  <si>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</si>
  <si>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</si>
  <si>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</si>
  <si>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</si>
  <si>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</si>
  <si>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</si>
  <si>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</si>
  <si>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</si>
  <si>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</si>
  <si>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</si>
  <si>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</si>
  <si>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</si>
  <si>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</si>
  <si>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</si>
  <si>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</si>
  <si>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</si>
  <si>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</si>
  <si>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</si>
  <si>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</si>
  <si>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</si>
  <si>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</si>
  <si>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</si>
  <si>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</si>
  <si>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</si>
  <si>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</si>
  <si>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</si>
  <si>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</si>
  <si>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</si>
  <si>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</si>
  <si>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</si>
  <si>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</si>
  <si>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</si>
  <si>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</si>
  <si>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</si>
  <si>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</si>
  <si>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</si>
  <si>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</si>
  <si>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</si>
  <si>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</si>
  <si>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</si>
  <si>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</si>
  <si>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</si>
  <si>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</si>
  <si>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</si>
  <si>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</si>
  <si>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</si>
  <si>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</si>
  <si>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</si>
  <si>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</si>
  <si>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</si>
  <si>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</si>
  <si>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</si>
  <si>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</si>
  <si>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</si>
  <si>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</si>
  <si>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</si>
  <si>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</si>
  <si>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</si>
  <si>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</si>
  <si>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</si>
  <si>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</si>
  <si>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</si>
  <si>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</si>
  <si>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</si>
  <si>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</si>
  <si>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</si>
  <si>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</si>
  <si>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</si>
  <si>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</si>
  <si>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</si>
  <si>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</si>
  <si>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</si>
  <si>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</si>
  <si>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</si>
  <si>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</si>
  <si>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</si>
  <si>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</si>
  <si>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</si>
  <si>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</si>
  <si>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</si>
  <si>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</si>
  <si>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</si>
  <si>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</si>
  <si>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</si>
  <si>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</si>
  <si>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</si>
  <si>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</si>
  <si>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</si>
  <si>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</si>
  <si>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</si>
  <si>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</si>
  <si>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</si>
  <si>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</si>
  <si>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</si>
  <si>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</si>
  <si>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</si>
  <si>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</si>
  <si>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</si>
  <si>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</si>
  <si>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</si>
  <si>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</si>
  <si>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</si>
  <si>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</si>
  <si>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</si>
  <si>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</si>
  <si>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</si>
  <si>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</si>
  <si>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</si>
  <si>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</si>
  <si>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</si>
  <si>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</si>
  <si>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</si>
  <si>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</si>
  <si>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</si>
  <si>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</si>
  <si>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</si>
  <si>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</si>
  <si>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</si>
  <si>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</si>
  <si>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</si>
  <si>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</si>
  <si>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</si>
  <si>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</si>
  <si>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</si>
  <si>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</si>
  <si>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</si>
  <si>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</si>
  <si>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</si>
  <si>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</si>
  <si>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</si>
  <si>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</si>
  <si>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</si>
  <si>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</si>
  <si>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</si>
  <si>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</si>
  <si>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</si>
  <si>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</si>
  <si>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</si>
  <si>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</si>
  <si>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</si>
  <si>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</si>
  <si>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</si>
  <si>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</si>
  <si>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</si>
  <si>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</si>
  <si>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</si>
  <si>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</si>
  <si>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</si>
  <si>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</si>
  <si>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</si>
  <si>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</si>
  <si>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</si>
  <si>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</si>
  <si>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</si>
  <si>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</si>
  <si>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</si>
  <si>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</si>
  <si>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</si>
  <si>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</si>
  <si>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</si>
  <si>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</si>
  <si>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</si>
  <si>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</si>
  <si>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</si>
  <si>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</si>
  <si>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</si>
  <si>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</si>
  <si>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</si>
  <si>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</si>
  <si>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</si>
  <si>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</si>
  <si>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</si>
  <si>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</si>
  <si>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</si>
  <si>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</si>
  <si>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</si>
  <si>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</si>
  <si>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</si>
  <si>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</si>
  <si>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</si>
  <si>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</si>
  <si>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</si>
  <si>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</si>
  <si>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</si>
  <si>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</si>
  <si>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</si>
  <si>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</si>
  <si>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</si>
  <si>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</si>
  <si>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</si>
  <si>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</si>
  <si>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</si>
  <si>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</si>
  <si>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</si>
  <si>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</si>
  <si>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</si>
  <si>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</si>
  <si>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</si>
  <si>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</si>
  <si>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</si>
  <si>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</si>
  <si>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</si>
  <si>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</si>
  <si>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</si>
  <si>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</si>
  <si>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</si>
  <si>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</si>
  <si>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</si>
  <si>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</si>
  <si>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</si>
  <si>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</si>
  <si>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</si>
  <si>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</si>
  <si>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</si>
  <si>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</si>
  <si>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</si>
  <si>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</si>
  <si>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</si>
  <si>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</si>
  <si>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</si>
  <si>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</si>
  <si>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</si>
  <si>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</si>
  <si>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</si>
  <si>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</si>
  <si>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</si>
  <si>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</si>
  <si>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</si>
  <si>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</si>
  <si>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</si>
  <si>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</si>
  <si>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</si>
  <si>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</si>
  <si>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</si>
  <si>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</si>
  <si>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</si>
  <si>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</si>
  <si>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</si>
  <si>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</si>
  <si>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</si>
  <si>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</si>
  <si>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</si>
  <si>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</si>
  <si>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</si>
  <si>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</si>
  <si>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</si>
  <si>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</si>
  <si>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</si>
  <si>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</si>
  <si>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</si>
  <si>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</si>
  <si>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</si>
  <si>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</si>
  <si>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</si>
  <si>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</si>
  <si>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</si>
  <si>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</si>
  <si>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</si>
  <si>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</si>
  <si>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</si>
  <si>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</si>
  <si>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</si>
  <si>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</si>
  <si>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</si>
  <si>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</si>
  <si>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</si>
  <si>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</si>
  <si>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</si>
  <si>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</si>
  <si>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</si>
  <si>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</si>
  <si>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</si>
  <si>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</si>
  <si>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</si>
  <si>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</si>
  <si>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</si>
  <si>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</si>
  <si>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</si>
  <si>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</si>
  <si>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</si>
  <si>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</si>
  <si>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</si>
  <si>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</si>
  <si>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</si>
  <si>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</si>
  <si>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</si>
  <si>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</si>
  <si>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</si>
  <si>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</si>
  <si>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</si>
  <si>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</si>
  <si>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</si>
  <si>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</si>
  <si>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</si>
  <si>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</si>
  <si>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</si>
  <si>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</si>
  <si>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</si>
  <si>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</si>
  <si>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</si>
  <si>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</si>
  <si>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</si>
  <si>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</si>
  <si>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</si>
  <si>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</si>
  <si>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</si>
  <si>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</si>
  <si>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</si>
  <si>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</si>
  <si>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</si>
  <si>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</si>
  <si>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</si>
  <si>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</si>
  <si>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</si>
  <si>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</si>
  <si>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</si>
  <si>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</si>
  <si>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</si>
  <si>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</si>
  <si>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</si>
  <si>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</si>
  <si>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</si>
  <si>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</si>
  <si>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</si>
  <si>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</si>
  <si>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</si>
  <si>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</si>
  <si>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</si>
  <si>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</si>
  <si>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</si>
  <si>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</si>
  <si>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</si>
  <si>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</si>
  <si>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</si>
  <si>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</si>
  <si>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</si>
  <si>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</si>
  <si>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</si>
  <si>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</si>
  <si>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</si>
  <si>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</si>
  <si>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</si>
  <si>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</si>
  <si>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</si>
  <si>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</si>
  <si>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</si>
  <si>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</si>
  <si>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</si>
  <si>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</si>
  <si>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</si>
  <si>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</si>
  <si>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</si>
  <si>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</si>
  <si>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</si>
  <si>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</si>
  <si>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</si>
  <si>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</si>
  <si>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</si>
  <si>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</si>
  <si>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</si>
  <si>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</si>
  <si>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</si>
  <si>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</si>
  <si>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</si>
  <si>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</si>
  <si>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</si>
  <si>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</si>
  <si>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</si>
  <si>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</si>
  <si>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</si>
  <si>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</si>
  <si>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</si>
  <si>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</si>
  <si>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</si>
  <si>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</si>
  <si>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</si>
  <si>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</si>
  <si>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</si>
  <si>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</si>
  <si>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</si>
  <si>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</si>
  <si>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</si>
  <si>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</si>
  <si>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</si>
  <si>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</si>
  <si>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</si>
  <si>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</si>
  <si>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</si>
  <si>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</si>
  <si>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</si>
  <si>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</si>
  <si>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</si>
  <si>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</si>
  <si>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</si>
  <si>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</si>
  <si>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</si>
  <si>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</si>
  <si>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</si>
  <si>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</si>
  <si>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</si>
  <si>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</si>
  <si>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</si>
  <si>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</si>
  <si>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</si>
  <si>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</si>
  <si>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</si>
  <si>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</si>
  <si>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</si>
  <si>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</si>
  <si>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</si>
  <si>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</si>
  <si>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</si>
  <si>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</si>
  <si>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</si>
  <si>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</si>
  <si>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</si>
  <si>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</si>
  <si>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</si>
  <si>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</si>
  <si>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</si>
  <si>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</si>
  <si>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</si>
  <si>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</si>
  <si>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</si>
  <si>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</si>
  <si>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</si>
  <si>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</si>
  <si>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</si>
  <si>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</si>
  <si>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</si>
  <si>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</si>
  <si>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</si>
  <si>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</si>
  <si>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</si>
  <si>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</si>
  <si>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</si>
  <si>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</si>
  <si>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</si>
  <si>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</si>
  <si>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</si>
  <si>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</si>
  <si>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</si>
  <si>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</si>
  <si>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</si>
  <si>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</si>
  <si>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</si>
  <si>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</si>
  <si>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</si>
  <si>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</si>
  <si>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</si>
  <si>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</si>
  <si>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</si>
  <si>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</si>
  <si>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</si>
  <si>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</si>
  <si>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</si>
  <si>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</si>
  <si>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</si>
  <si>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</si>
  <si>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</si>
  <si>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</si>
  <si>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</si>
  <si>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</si>
  <si>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</si>
  <si>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</si>
  <si>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</si>
  <si>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</si>
  <si>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</si>
  <si>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</si>
  <si>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</si>
  <si>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</si>
  <si>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</si>
  <si>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</si>
  <si>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</si>
  <si>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</si>
  <si>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</si>
  <si>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</si>
  <si>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</si>
  <si>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</si>
  <si>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</si>
  <si>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</si>
  <si>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</si>
  <si>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</si>
  <si>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</si>
  <si>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</si>
  <si>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</si>
  <si>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</si>
  <si>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</si>
  <si>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</si>
  <si>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</si>
  <si>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</si>
  <si>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</si>
  <si>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</si>
  <si>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</si>
  <si>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</si>
  <si>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</si>
  <si>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</si>
  <si>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</si>
  <si>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</si>
  <si>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</si>
  <si>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</si>
  <si>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</si>
  <si>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</si>
  <si>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</si>
  <si>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</si>
  <si>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</si>
  <si>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</si>
  <si>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</si>
  <si>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</si>
  <si>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</si>
  <si>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</si>
  <si>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</si>
  <si>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</si>
  <si>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</si>
  <si>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</si>
  <si>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</si>
  <si>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</si>
  <si>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</si>
  <si>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</si>
  <si>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</si>
  <si>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</si>
  <si>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</si>
  <si>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</si>
  <si>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</si>
  <si>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</si>
  <si>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</si>
  <si>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</si>
  <si>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</si>
  <si>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</si>
  <si>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</si>
  <si>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</si>
  <si>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</si>
  <si>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</si>
  <si>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</si>
  <si>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</si>
  <si>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</si>
  <si>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</si>
  <si>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</si>
  <si>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</si>
  <si>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</si>
  <si>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</si>
  <si>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</si>
  <si>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</si>
  <si>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</si>
  <si>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</si>
  <si>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</si>
  <si>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</si>
  <si>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</si>
  <si>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</si>
  <si>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</si>
  <si>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</si>
  <si>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</si>
  <si>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</si>
  <si>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</si>
  <si>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</si>
  <si>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</si>
  <si>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</si>
  <si>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</si>
  <si>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</si>
  <si>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</si>
  <si>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</si>
  <si>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</si>
  <si>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</si>
  <si>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</si>
  <si>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</si>
  <si>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</si>
  <si>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</si>
  <si>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</si>
  <si>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</si>
  <si>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</si>
  <si>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</si>
  <si>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</si>
  <si>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</si>
  <si>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</si>
  <si>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</si>
  <si>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</si>
  <si>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</si>
  <si>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</si>
  <si>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</si>
  <si>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</si>
  <si>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</si>
  <si>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</si>
  <si>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</si>
  <si>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</si>
  <si>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</si>
  <si>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</si>
  <si>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</si>
  <si>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</si>
  <si>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</si>
  <si>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</si>
  <si>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</si>
  <si>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</si>
  <si>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</si>
  <si>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</si>
  <si>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</si>
  <si>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</si>
  <si>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</si>
  <si>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</si>
  <si>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</si>
  <si>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</si>
  <si>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</si>
  <si>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</si>
  <si>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</si>
  <si>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</si>
  <si>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</si>
  <si>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</si>
  <si>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</si>
  <si>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</si>
  <si>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</si>
  <si>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</si>
  <si>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</si>
  <si>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</si>
  <si>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</si>
  <si>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</si>
  <si>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</si>
  <si>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</si>
  <si>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</si>
  <si>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</si>
  <si>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</si>
  <si>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</si>
  <si>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</si>
  <si>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</si>
  <si>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</si>
  <si>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</si>
  <si>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</si>
  <si>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</si>
  <si>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</si>
  <si>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</si>
  <si>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</si>
  <si>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</si>
  <si>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</si>
  <si>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</si>
  <si>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</si>
  <si>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</si>
  <si>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</si>
  <si>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</si>
  <si>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</si>
  <si>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</si>
  <si>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</si>
  <si>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</si>
  <si>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</si>
  <si>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</si>
  <si>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</si>
  <si>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</si>
  <si>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</si>
  <si>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</si>
  <si>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</si>
  <si>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</si>
  <si>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</si>
  <si>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</si>
  <si>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</si>
  <si>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</si>
  <si>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</si>
  <si>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</si>
  <si>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</si>
  <si>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</si>
  <si>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</si>
  <si>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</si>
  <si>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</si>
  <si>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</si>
  <si>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</si>
  <si>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</si>
  <si>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</si>
  <si>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</si>
  <si>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</si>
  <si>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</si>
  <si>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</si>
  <si>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</si>
  <si>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</si>
  <si>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</si>
  <si>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</si>
  <si>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</si>
  <si>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</si>
  <si>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</si>
  <si>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</si>
  <si>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</si>
  <si>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</si>
  <si>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</si>
  <si>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</si>
  <si>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</si>
  <si>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</si>
  <si>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</si>
  <si>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</si>
  <si>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</si>
  <si>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</si>
  <si>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</si>
  <si>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</si>
  <si>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</si>
  <si>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</si>
  <si>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</si>
  <si>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</si>
  <si>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</si>
  <si>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</si>
  <si>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</si>
  <si>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</si>
  <si>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</si>
  <si>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</si>
  <si>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</si>
  <si>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</si>
  <si>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</si>
  <si>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</si>
  <si>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</si>
  <si>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</si>
  <si>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</si>
  <si>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</si>
  <si>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</si>
  <si>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</si>
  <si>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</si>
  <si>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</si>
  <si>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</si>
  <si>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</si>
  <si>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</si>
  <si>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</si>
  <si>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</si>
  <si>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</si>
  <si>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</si>
  <si>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</si>
  <si>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</si>
  <si>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</si>
  <si>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</si>
  <si>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</si>
  <si>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</si>
  <si>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</si>
  <si>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</si>
  <si>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</si>
  <si>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</si>
  <si>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</si>
  <si>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</si>
  <si>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</si>
  <si>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</si>
  <si>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</si>
  <si>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</si>
  <si>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</si>
  <si>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</si>
  <si>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</si>
  <si>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</si>
  <si>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</si>
  <si>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</si>
  <si>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</si>
  <si>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</si>
  <si>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</si>
  <si>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</si>
  <si>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</si>
  <si>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</si>
  <si>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</si>
  <si>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</si>
  <si>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</si>
  <si>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</si>
  <si>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</si>
  <si>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</si>
  <si>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</si>
  <si>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</si>
  <si>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</si>
  <si>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</si>
  <si>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</si>
  <si>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</si>
  <si>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</si>
  <si>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</si>
  <si>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</si>
  <si>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</si>
  <si>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</si>
  <si>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</si>
  <si>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</si>
  <si>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</si>
  <si>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</si>
  <si>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</si>
  <si>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</si>
  <si>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</si>
  <si>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</si>
  <si>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</si>
  <si>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</si>
  <si>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</si>
  <si>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</si>
  <si>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</si>
  <si>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</si>
  <si>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</si>
  <si>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</si>
  <si>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</si>
  <si>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</si>
  <si>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</si>
  <si>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</si>
  <si>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</si>
  <si>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</si>
  <si>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</si>
  <si>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</si>
  <si>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</si>
  <si>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</si>
  <si>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</si>
  <si>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</si>
  <si>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</si>
  <si>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</si>
  <si>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</si>
  <si>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</si>
  <si>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</si>
  <si>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</si>
  <si>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</si>
  <si>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</si>
  <si>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</si>
  <si>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</si>
  <si>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</si>
  <si>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</si>
  <si>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</si>
  <si>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</si>
  <si>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</si>
  <si>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</si>
  <si>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</si>
  <si>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</si>
  <si>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</si>
  <si>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</si>
  <si>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</si>
  <si>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</si>
  <si>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</si>
  <si>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</si>
  <si>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</si>
  <si>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</si>
  <si>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</si>
  <si>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</si>
  <si>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</si>
  <si>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</si>
  <si>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</si>
  <si>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</si>
  <si>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</si>
  <si>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</si>
  <si>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</si>
  <si>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</si>
  <si>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</si>
  <si>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</si>
  <si>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</si>
  <si>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</si>
  <si>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</si>
  <si>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</si>
  <si>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</si>
  <si>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</si>
  <si>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</si>
  <si>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</si>
  <si>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</si>
  <si>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</si>
  <si>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</si>
  <si>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</si>
  <si>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</si>
  <si>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</si>
  <si>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</si>
  <si>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</si>
  <si>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</si>
  <si>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</si>
  <si>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</si>
  <si>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</si>
  <si>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</si>
  <si>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</si>
  <si>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</si>
  <si>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</si>
  <si>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</si>
  <si>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</si>
  <si>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</si>
  <si>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</si>
  <si>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</si>
  <si>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</si>
  <si>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</si>
  <si>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</si>
  <si>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</si>
  <si>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</si>
  <si>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</si>
  <si>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</si>
  <si>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</si>
  <si>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</si>
  <si>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</si>
  <si>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</si>
  <si>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</si>
  <si>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</si>
  <si>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</si>
  <si>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</si>
  <si>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</si>
  <si>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</si>
  <si>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</si>
  <si>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</si>
  <si>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</si>
  <si>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</si>
  <si>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</si>
  <si>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</si>
  <si>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</si>
  <si>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</si>
  <si>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</si>
  <si>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</si>
  <si>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</si>
  <si>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</si>
  <si>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</si>
  <si>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</si>
  <si>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</si>
  <si>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</si>
  <si>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</si>
  <si>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</si>
  <si>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</si>
  <si>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</si>
  <si>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</si>
  <si>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</si>
  <si>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</si>
  <si>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</si>
  <si>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</si>
  <si>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</si>
  <si>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</si>
  <si>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</si>
  <si>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</si>
  <si>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</si>
  <si>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</si>
  <si>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</si>
  <si>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</si>
  <si>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</si>
  <si>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</si>
  <si>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</si>
  <si>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</si>
  <si>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</si>
  <si>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</si>
  <si>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</si>
  <si>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</si>
  <si>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</si>
  <si>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</si>
  <si>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</si>
  <si>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</si>
  <si>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</si>
  <si>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</si>
  <si>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</si>
  <si>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</si>
  <si>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</si>
  <si>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</si>
  <si>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</si>
  <si>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</si>
  <si>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</si>
  <si>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</si>
  <si>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</si>
  <si>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</si>
  <si>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</si>
  <si>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</si>
  <si>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</si>
  <si>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</si>
  <si>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</si>
  <si>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</si>
  <si>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</si>
  <si>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</si>
  <si>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</si>
  <si>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</si>
  <si>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</si>
  <si>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</si>
  <si>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</si>
  <si>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</si>
  <si>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</si>
  <si>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</si>
  <si>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</si>
  <si>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</si>
  <si>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</si>
  <si>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</si>
  <si>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</si>
  <si>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</si>
  <si>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</si>
  <si>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</si>
  <si>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</si>
  <si>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</si>
  <si>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</si>
  <si>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</si>
  <si>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</si>
  <si>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</si>
  <si>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</si>
  <si>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</si>
  <si>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</si>
  <si>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</si>
  <si>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</si>
  <si>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</si>
  <si>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</si>
  <si>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</si>
  <si>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</si>
  <si>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</si>
  <si>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</si>
  <si>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</si>
  <si>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</si>
  <si>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</si>
  <si>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</si>
  <si>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</si>
  <si>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</si>
  <si>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</si>
  <si>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</si>
  <si>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</si>
  <si>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</si>
  <si>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</si>
  <si>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</si>
  <si>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</si>
  <si>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</si>
  <si>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</si>
  <si>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</si>
  <si>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</si>
  <si>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</si>
  <si>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</si>
  <si>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</si>
  <si>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</si>
  <si>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</si>
  <si>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</si>
  <si>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</si>
  <si>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</si>
  <si>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</si>
  <si>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</si>
  <si>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</si>
  <si>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</si>
  <si>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</si>
  <si>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</si>
  <si>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</si>
  <si>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</si>
  <si>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</si>
  <si>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</si>
  <si>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</si>
  <si>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</si>
  <si>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</si>
  <si>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</si>
  <si>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</si>
  <si>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</si>
  <si>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</si>
  <si>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</si>
  <si>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</si>
  <si>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</si>
  <si>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</si>
  <si>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</si>
  <si>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</si>
  <si>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</si>
  <si>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</si>
  <si>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</si>
  <si>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</si>
  <si>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</si>
  <si>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</si>
  <si>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</si>
  <si>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</si>
  <si>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</si>
  <si>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</si>
  <si>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</si>
  <si>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</si>
  <si>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</si>
  <si>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</si>
  <si>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</si>
  <si>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</si>
  <si>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</si>
  <si>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</si>
  <si>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</si>
  <si>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</si>
  <si>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</si>
  <si>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</si>
  <si>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</si>
  <si>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</si>
  <si>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</si>
  <si>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</si>
  <si>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</si>
  <si>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</si>
  <si>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</si>
  <si>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</si>
  <si>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</si>
  <si>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</si>
  <si>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</si>
  <si>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</si>
  <si>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</si>
  <si>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</si>
  <si>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</si>
  <si>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</si>
  <si>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</si>
  <si>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</si>
  <si>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</si>
  <si>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</si>
  <si>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</si>
  <si>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</si>
  <si>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</si>
  <si>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</si>
  <si>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</si>
  <si>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</si>
  <si>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</si>
  <si>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</si>
  <si>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</si>
  <si>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</si>
  <si>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</si>
  <si>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</si>
  <si>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</si>
  <si>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</si>
  <si>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</si>
  <si>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</si>
  <si>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</si>
  <si>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</si>
  <si>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</si>
  <si>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</si>
  <si>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</si>
  <si>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</si>
  <si>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</si>
  <si>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</si>
  <si>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</si>
  <si>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</si>
  <si>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</si>
  <si>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</si>
  <si>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</si>
  <si>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</si>
  <si>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</si>
  <si>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</si>
  <si>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</si>
  <si>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</si>
  <si>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</si>
  <si>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</si>
  <si>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</si>
  <si>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</si>
  <si>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</si>
  <si>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</si>
  <si>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</si>
  <si>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</si>
  <si>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</si>
  <si>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</si>
  <si>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</si>
  <si>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</si>
  <si>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</si>
  <si>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</si>
  <si>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</si>
  <si>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</si>
  <si>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</si>
  <si>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</si>
  <si>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</si>
  <si>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</si>
  <si>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</si>
  <si>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</si>
  <si>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</si>
  <si>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</si>
  <si>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</si>
  <si>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</si>
  <si>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</si>
  <si>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</si>
  <si>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</si>
  <si>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</si>
  <si>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</si>
  <si>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</si>
  <si>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</si>
  <si>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</si>
  <si>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</si>
  <si>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</si>
  <si>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</si>
  <si>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</si>
  <si>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</si>
  <si>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</si>
  <si>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</si>
  <si>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</si>
  <si>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</si>
  <si>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</si>
  <si>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</si>
  <si>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</si>
  <si>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</si>
  <si>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</si>
  <si>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</si>
  <si>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</si>
  <si>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</si>
  <si>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</si>
  <si>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</si>
  <si>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</si>
  <si>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</si>
  <si>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</si>
  <si>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</si>
  <si>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</si>
  <si>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</si>
  <si>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</si>
  <si>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</si>
  <si>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</si>
  <si>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</si>
  <si>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</si>
  <si>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</si>
  <si>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</si>
  <si>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</si>
  <si>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</si>
  <si>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</si>
  <si>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</si>
  <si>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</si>
  <si>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</si>
  <si>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</si>
  <si>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</si>
  <si>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</si>
  <si>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</si>
  <si>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</si>
  <si>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</si>
  <si>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</si>
  <si>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</si>
  <si>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</si>
  <si>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</si>
  <si>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</si>
  <si>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</si>
  <si>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</si>
  <si>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</si>
  <si>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</si>
  <si>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</si>
  <si>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</si>
  <si>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</si>
  <si>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</si>
  <si>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</si>
  <si>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</si>
  <si>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</si>
  <si>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</si>
  <si>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</si>
  <si>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</si>
  <si>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</si>
  <si>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</si>
  <si>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</si>
  <si>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</si>
  <si>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</si>
  <si>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</si>
  <si>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</si>
  <si>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</si>
  <si>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</si>
  <si>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</si>
  <si>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</si>
  <si>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</si>
  <si>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</si>
  <si>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</si>
  <si>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</si>
  <si>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</si>
  <si>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</si>
  <si>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</si>
  <si>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</si>
  <si>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</si>
  <si>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</si>
  <si>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</si>
  <si>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</si>
  <si>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</si>
  <si>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</si>
  <si>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</si>
  <si>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</si>
  <si>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</si>
  <si>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</si>
  <si>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</si>
  <si>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</si>
  <si>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</si>
  <si>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</si>
  <si>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</si>
  <si>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</si>
  <si>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</si>
  <si>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</si>
  <si>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</si>
  <si>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</si>
  <si>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</si>
  <si>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</si>
  <si>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</si>
  <si>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</si>
  <si>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</si>
  <si>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</si>
  <si>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</si>
  <si>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</si>
  <si>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</si>
  <si>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</si>
  <si>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</si>
  <si>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</si>
  <si>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</si>
  <si>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</si>
  <si>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</si>
  <si>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</si>
  <si>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</si>
  <si>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</si>
  <si>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</si>
  <si>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</si>
  <si>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</si>
  <si>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</si>
  <si>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</si>
  <si>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</si>
  <si>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</si>
  <si>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</si>
  <si>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</si>
  <si>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</si>
  <si>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</si>
  <si>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</si>
  <si>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</si>
  <si>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</si>
  <si>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</si>
  <si>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</si>
  <si>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</si>
  <si>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</si>
  <si>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</si>
  <si>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</si>
  <si>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</si>
  <si>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</si>
  <si>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</si>
  <si>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</si>
  <si>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</si>
  <si>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</si>
  <si>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</si>
  <si>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</si>
  <si>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</si>
  <si>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</si>
  <si>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</si>
  <si>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</si>
  <si>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</si>
  <si>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</si>
  <si>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</si>
  <si>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</si>
  <si>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</si>
  <si>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</si>
  <si>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</si>
  <si>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</si>
  <si>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</si>
  <si>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</si>
  <si>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</si>
  <si>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</si>
  <si>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</si>
  <si>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</si>
  <si>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</si>
  <si>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</si>
  <si>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</si>
  <si>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</si>
  <si>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</si>
  <si>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</si>
  <si>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</si>
  <si>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</si>
  <si>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</si>
  <si>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</si>
  <si>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</si>
  <si>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</si>
  <si>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</si>
  <si>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</si>
  <si>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</si>
  <si>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</si>
  <si>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</si>
  <si>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</si>
  <si>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</si>
  <si>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</si>
  <si>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</si>
  <si>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</si>
  <si>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</si>
  <si>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</si>
  <si>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</si>
  <si>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</si>
  <si>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</si>
  <si>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</si>
  <si>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</si>
  <si>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</si>
  <si>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</si>
  <si>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</si>
  <si>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</si>
  <si>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</si>
  <si>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</si>
  <si>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</si>
  <si>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</si>
  <si>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</si>
  <si>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</si>
  <si>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</si>
  <si>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</si>
  <si>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</si>
  <si>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</si>
  <si>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</si>
  <si>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</si>
  <si>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</si>
  <si>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</si>
  <si>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</si>
  <si>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</si>
  <si>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</si>
  <si>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</si>
  <si>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</si>
  <si>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</si>
  <si>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</si>
  <si>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</si>
  <si>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</si>
  <si>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</si>
  <si>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</si>
  <si>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</si>
  <si>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</si>
  <si>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</si>
  <si>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</si>
  <si>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</si>
  <si>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</si>
  <si>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</si>
  <si>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</si>
  <si>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</si>
  <si>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</si>
  <si>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</si>
  <si>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</si>
  <si>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</si>
  <si>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</si>
  <si>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</si>
  <si>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</si>
  <si>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</si>
  <si>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</si>
  <si>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</si>
  <si>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</si>
  <si>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</si>
  <si>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</si>
  <si>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</si>
  <si>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</si>
  <si>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</si>
  <si>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</si>
  <si>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</si>
  <si>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</si>
  <si>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</si>
  <si>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</si>
  <si>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</si>
  <si>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</si>
  <si>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</si>
  <si>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</si>
  <si>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</si>
  <si>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</si>
  <si>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</si>
  <si>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</si>
  <si>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</si>
  <si>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</si>
  <si>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</si>
  <si>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</si>
  <si>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</si>
  <si>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</si>
  <si>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</si>
  <si>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</si>
  <si>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</si>
  <si>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</si>
  <si>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</si>
  <si>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</si>
  <si>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</si>
  <si>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</si>
  <si>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</si>
  <si>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</si>
  <si>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</si>
  <si>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</si>
  <si>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</si>
  <si>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</si>
  <si>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</si>
  <si>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</si>
  <si>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</si>
  <si>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</si>
  <si>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</si>
  <si>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</si>
  <si>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</si>
  <si>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</si>
  <si>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</si>
  <si>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</si>
  <si>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</si>
  <si>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</si>
  <si>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</si>
  <si>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</si>
  <si>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</si>
  <si>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</si>
  <si>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</si>
  <si>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</si>
  <si>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</si>
  <si>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</si>
  <si>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</si>
  <si>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</si>
  <si>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</si>
  <si>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</si>
  <si>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</si>
  <si>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</si>
  <si>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</si>
  <si>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</si>
  <si>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</si>
  <si>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</si>
  <si>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</si>
  <si>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</si>
  <si>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</si>
  <si>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</si>
  <si>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</si>
  <si>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</si>
  <si>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</si>
  <si>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</si>
  <si>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</si>
  <si>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</si>
  <si>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</si>
  <si>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</si>
  <si>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</si>
  <si>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</si>
  <si>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</si>
  <si>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</si>
  <si>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</si>
  <si>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</si>
  <si>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</si>
  <si>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</si>
  <si>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</si>
  <si>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</si>
  <si>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</si>
  <si>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</si>
  <si>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</si>
  <si>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</si>
  <si>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</si>
  <si>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</si>
  <si>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</si>
  <si>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</si>
  <si>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</si>
  <si>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</si>
  <si>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</si>
  <si>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</si>
  <si>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</si>
  <si>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</si>
  <si>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</si>
  <si>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</si>
  <si>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</si>
  <si>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</si>
  <si>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</si>
  <si>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</si>
  <si>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</si>
  <si>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</si>
  <si>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</si>
  <si>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</si>
  <si>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</si>
  <si>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</si>
  <si>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</si>
  <si>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</si>
  <si>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</si>
  <si>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</si>
  <si>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</si>
  <si>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</si>
  <si>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</si>
  <si>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</si>
  <si>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</si>
  <si>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</si>
  <si>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</si>
  <si>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</si>
  <si>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</si>
  <si>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</si>
  <si>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</si>
  <si>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</si>
  <si>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</si>
  <si>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</si>
  <si>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</si>
  <si>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</si>
  <si>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</si>
  <si>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</si>
  <si>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</si>
  <si>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</si>
  <si>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</si>
  <si>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</si>
  <si>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</si>
  <si>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</si>
  <si>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</si>
  <si>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</si>
  <si>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</si>
  <si>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</si>
  <si>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</si>
  <si>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</si>
  <si>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</si>
  <si>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</si>
  <si>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</si>
  <si>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</si>
  <si>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</si>
  <si>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</si>
  <si>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</si>
  <si>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</si>
  <si>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</si>
  <si>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</si>
  <si>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</si>
  <si>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</si>
  <si>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</si>
  <si>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</si>
  <si>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</si>
  <si>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</si>
  <si>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</si>
  <si>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</si>
  <si>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</si>
  <si>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</si>
  <si>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</si>
  <si>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</si>
  <si>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</si>
  <si>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</si>
  <si>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</si>
  <si>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</si>
  <si>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</si>
  <si>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</si>
  <si>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</si>
  <si>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</si>
  <si>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</si>
  <si>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</si>
  <si>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</si>
  <si>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</si>
  <si>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</si>
  <si>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</si>
  <si>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</si>
  <si>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</si>
  <si>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</si>
  <si>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</si>
  <si>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</si>
  <si>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</si>
  <si>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</si>
  <si>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</si>
  <si>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</si>
  <si>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</si>
  <si>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</si>
  <si>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</si>
  <si>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</si>
  <si>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</si>
  <si>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</si>
  <si>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</si>
  <si>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</si>
  <si>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</si>
  <si>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</si>
  <si>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</si>
  <si>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</si>
  <si>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</si>
  <si>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</si>
  <si>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</si>
  <si>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</si>
  <si>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</si>
  <si>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</si>
  <si>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</si>
  <si>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</si>
  <si>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</si>
  <si>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</si>
  <si>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</si>
  <si>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</si>
  <si>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</si>
  <si>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</si>
  <si>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</si>
  <si>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</si>
  <si>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</si>
  <si>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</si>
  <si>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</si>
  <si>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</si>
  <si>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</si>
  <si>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</si>
  <si>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</si>
  <si>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</si>
  <si>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</si>
  <si>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</si>
  <si>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</si>
  <si>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</si>
  <si>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</si>
  <si>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</si>
  <si>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</si>
  <si>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</si>
  <si>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</si>
  <si>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</si>
  <si>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</si>
  <si>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</si>
  <si>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</si>
  <si>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</si>
  <si>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</si>
  <si>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</si>
  <si>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</si>
  <si>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</si>
  <si>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</si>
  <si>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</si>
  <si>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</si>
  <si>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</si>
  <si>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</si>
  <si>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</si>
  <si>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</si>
  <si>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</si>
  <si>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</si>
  <si>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</si>
  <si>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</si>
  <si>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</si>
  <si>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</si>
  <si>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</si>
  <si>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</si>
  <si>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</si>
  <si>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</si>
  <si>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</si>
  <si>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</si>
  <si>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</si>
  <si>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</si>
  <si>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</si>
  <si>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</si>
  <si>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</si>
  <si>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</si>
  <si>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</si>
  <si>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</si>
  <si>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</si>
  <si>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</si>
  <si>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</si>
  <si>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</si>
  <si>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</si>
  <si>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</si>
  <si>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</si>
  <si>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</si>
  <si>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</si>
  <si>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</si>
  <si>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</si>
  <si>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</si>
  <si>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</si>
  <si>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</si>
  <si>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</si>
  <si>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</si>
  <si>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</si>
  <si>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</si>
  <si>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</si>
  <si>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</si>
  <si>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</si>
  <si>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</si>
  <si>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</si>
  <si>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</si>
  <si>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</si>
  <si>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</si>
  <si>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</si>
  <si>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</si>
  <si>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</si>
  <si>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</si>
  <si>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</si>
  <si>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</si>
  <si>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</si>
  <si>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</si>
  <si>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</si>
  <si>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</si>
  <si>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</si>
  <si>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</si>
  <si>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</si>
  <si>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</si>
  <si>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</si>
  <si>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</si>
  <si>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</si>
  <si>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</si>
  <si>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</si>
  <si>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</si>
  <si>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</si>
  <si>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</si>
  <si>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</si>
  <si>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</si>
  <si>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</si>
  <si>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</si>
  <si>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</si>
  <si>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</si>
  <si>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</si>
  <si>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</si>
  <si>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</si>
  <si>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</si>
  <si>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</si>
  <si>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</si>
  <si>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</si>
  <si>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</si>
  <si>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</si>
  <si>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</si>
  <si>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</si>
  <si>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</si>
  <si>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</si>
  <si>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</si>
  <si>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</si>
  <si>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</si>
  <si>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</si>
  <si>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</si>
  <si>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</si>
  <si>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</si>
  <si>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</si>
  <si>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</si>
  <si>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</si>
  <si>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</si>
  <si>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</si>
  <si>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</si>
  <si>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</si>
  <si>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</si>
  <si>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</si>
  <si>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</si>
  <si>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</si>
  <si>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</si>
  <si>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</si>
  <si>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</si>
  <si>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</si>
  <si>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</si>
  <si>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</si>
  <si>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</si>
  <si>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</si>
  <si>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</si>
  <si>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</si>
  <si>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</si>
  <si>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</si>
  <si>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</si>
  <si>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</si>
  <si>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</si>
  <si>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</si>
  <si>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</si>
  <si>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</si>
  <si>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</si>
  <si>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</si>
  <si>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</si>
  <si>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</si>
  <si>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</si>
  <si>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</si>
  <si>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</si>
  <si>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</si>
  <si>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</si>
  <si>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</si>
  <si>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</si>
  <si>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</si>
  <si>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</si>
  <si>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</si>
  <si>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</si>
  <si>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</si>
  <si>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</si>
  <si>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</si>
  <si>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</si>
  <si>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</si>
  <si>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</si>
  <si>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</si>
  <si>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</si>
  <si>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</si>
  <si>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</si>
  <si>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</si>
  <si>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</si>
  <si>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</si>
  <si>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</si>
  <si>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</si>
  <si>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</si>
  <si>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</si>
  <si>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</si>
  <si>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</si>
  <si>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</si>
  <si>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</si>
  <si>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</si>
  <si>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</si>
  <si>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</si>
  <si>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</si>
  <si>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</si>
  <si>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</si>
  <si>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</si>
  <si>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</si>
  <si>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</si>
  <si>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</si>
  <si>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</si>
  <si>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</si>
  <si>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</si>
  <si>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</si>
  <si>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</si>
  <si>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</si>
  <si>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</si>
  <si>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</si>
  <si>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</si>
  <si>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</si>
  <si>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</si>
  <si>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</si>
  <si>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</si>
  <si>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</si>
  <si>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</si>
  <si>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</si>
  <si>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</si>
  <si>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</si>
  <si>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</si>
  <si>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</si>
  <si>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</si>
  <si>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</si>
  <si>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</si>
  <si>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</si>
  <si>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</si>
  <si>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</si>
  <si>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</si>
  <si>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</si>
  <si>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</si>
  <si>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</si>
  <si>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</si>
  <si>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</si>
  <si>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</si>
  <si>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</si>
  <si>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</si>
  <si>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</si>
  <si>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</si>
  <si>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</si>
  <si>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</si>
  <si>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</si>
  <si>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</si>
  <si>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</si>
  <si>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</si>
  <si>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</si>
  <si>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</si>
  <si>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</si>
  <si>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</si>
  <si>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</si>
  <si>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</si>
  <si>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</si>
  <si>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</si>
  <si>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</si>
  <si>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</si>
  <si>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</si>
  <si>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</si>
  <si>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</si>
  <si>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</si>
  <si>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</si>
  <si>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</si>
  <si>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</si>
  <si>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</si>
  <si>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</si>
  <si>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</si>
  <si>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</si>
  <si>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</si>
  <si>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</si>
  <si>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</si>
  <si>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</si>
  <si>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</si>
  <si>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</si>
  <si>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</si>
  <si>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</si>
  <si>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</si>
  <si>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</si>
  <si>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</si>
  <si>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</si>
  <si>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</si>
  <si>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</si>
  <si>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</si>
  <si>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</si>
  <si>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</si>
  <si>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</si>
  <si>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</si>
  <si>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</si>
  <si>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</si>
  <si>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</si>
  <si>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</si>
  <si>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</si>
  <si>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</si>
  <si>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</si>
  <si>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</si>
  <si>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</si>
  <si>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</si>
  <si>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</si>
  <si>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</si>
  <si>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</si>
  <si>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</si>
  <si>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</si>
  <si>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</si>
  <si>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</si>
  <si>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</si>
  <si>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</si>
  <si>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</si>
  <si>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</si>
  <si>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</si>
  <si>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</si>
  <si>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</si>
  <si>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</si>
  <si>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</si>
  <si>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</si>
  <si>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</si>
  <si>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</si>
  <si>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</si>
  <si>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</si>
  <si>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</si>
  <si>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</si>
  <si>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</si>
  <si>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</si>
  <si>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</si>
  <si>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</si>
  <si>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</si>
  <si>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</si>
  <si>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</si>
  <si>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</si>
  <si>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</si>
  <si>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</si>
  <si>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</si>
  <si>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</si>
  <si>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</si>
  <si>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</si>
  <si>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</si>
  <si>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</si>
  <si>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</si>
  <si>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</si>
  <si>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</si>
  <si>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</si>
  <si>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</si>
  <si>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</si>
  <si>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</si>
  <si>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</si>
  <si>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</si>
  <si>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</si>
  <si>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</si>
  <si>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</si>
  <si>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</si>
  <si>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</si>
  <si>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</si>
  <si>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</si>
  <si>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</si>
  <si>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</si>
  <si>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</si>
  <si>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</si>
  <si>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</si>
  <si>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</si>
  <si>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</si>
  <si>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</si>
  <si>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</si>
  <si>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</si>
  <si>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</si>
  <si>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</si>
  <si>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</si>
  <si>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</si>
  <si>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</si>
  <si>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</si>
  <si>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</si>
  <si>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</si>
  <si>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</si>
  <si>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</si>
  <si>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</si>
  <si>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</si>
  <si>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</si>
  <si>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</si>
  <si>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</si>
  <si>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</si>
  <si>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</si>
  <si>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</si>
  <si>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</si>
  <si>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</si>
  <si>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</si>
  <si>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</si>
  <si>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</si>
  <si>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</si>
  <si>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</si>
  <si>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</si>
  <si>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</si>
  <si>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</si>
  <si>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</si>
  <si>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</si>
  <si>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</si>
  <si>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</si>
  <si>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</si>
  <si>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</si>
  <si>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</si>
  <si>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</si>
  <si>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</si>
  <si>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</si>
  <si>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</si>
  <si>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</si>
  <si>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</si>
  <si>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</si>
  <si>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</si>
  <si>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</si>
  <si>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</si>
  <si>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</si>
  <si>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</si>
  <si>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</si>
  <si>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</si>
  <si>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</si>
  <si>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</si>
  <si>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</si>
  <si>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</si>
  <si>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</si>
  <si>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</si>
  <si>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</si>
  <si>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</si>
  <si>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</si>
  <si>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</si>
  <si>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</si>
  <si>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</si>
  <si>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</si>
  <si>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</si>
  <si>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</si>
  <si>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</si>
  <si>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</si>
  <si>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</si>
  <si>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</si>
  <si>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</si>
  <si>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</si>
  <si>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</si>
  <si>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</si>
  <si>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</si>
  <si>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</si>
  <si>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</si>
  <si>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</si>
  <si>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</si>
  <si>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</si>
  <si>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</si>
  <si>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</si>
  <si>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</si>
  <si>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</si>
  <si>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</si>
  <si>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</si>
  <si>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</si>
  <si>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</si>
  <si>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</si>
  <si>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</si>
  <si>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</si>
  <si>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</si>
  <si>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</si>
  <si>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</si>
  <si>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</si>
  <si>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</si>
  <si>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</si>
  <si>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</si>
  <si>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</si>
  <si>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</si>
  <si>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</si>
  <si>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</si>
  <si>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</si>
  <si>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</si>
  <si>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</si>
  <si>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</si>
  <si>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</si>
  <si>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</si>
  <si>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</si>
  <si>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</si>
  <si>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</si>
  <si>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</si>
  <si>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</si>
  <si>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</si>
  <si>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</si>
  <si>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</si>
  <si>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</si>
  <si>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</si>
  <si>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</si>
  <si>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</si>
  <si>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</si>
  <si>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</si>
  <si>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</si>
  <si>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</si>
  <si>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</si>
  <si>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</si>
  <si>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</si>
  <si>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</si>
  <si>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</si>
  <si>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</si>
  <si>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</si>
  <si>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</si>
  <si>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</si>
  <si>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</si>
  <si>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</si>
  <si>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</si>
  <si>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</si>
  <si>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</si>
  <si>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</si>
  <si>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</si>
  <si>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</si>
  <si>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</si>
  <si>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</si>
  <si>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</si>
  <si>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</si>
  <si>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</si>
  <si>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</si>
  <si>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</si>
  <si>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</si>
  <si>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</si>
  <si>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</si>
  <si>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</si>
  <si>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</si>
  <si>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</si>
  <si>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</si>
  <si>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</si>
  <si>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</si>
  <si>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</si>
  <si>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</si>
  <si>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</si>
  <si>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</si>
  <si>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</si>
  <si>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</si>
  <si>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</si>
  <si>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</si>
  <si>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</si>
  <si>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</si>
  <si>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</si>
  <si>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</si>
  <si>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</si>
  <si>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</si>
  <si>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</si>
  <si>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</si>
  <si>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</si>
  <si>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</si>
  <si>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</si>
  <si>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</si>
  <si>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</si>
  <si>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</si>
  <si>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</si>
  <si>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</si>
  <si>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</si>
  <si>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</si>
  <si>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</si>
  <si>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</si>
  <si>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</si>
  <si>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</si>
  <si>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</si>
  <si>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</si>
  <si>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</si>
  <si>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</si>
  <si>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</si>
  <si>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</si>
  <si>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</si>
  <si>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</si>
  <si>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</si>
  <si>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</si>
  <si>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</si>
  <si>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</si>
  <si>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</si>
  <si>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</si>
  <si>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</si>
  <si>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</si>
  <si>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</si>
  <si>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</si>
  <si>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</si>
  <si>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</si>
  <si>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</si>
  <si>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</si>
  <si>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</si>
  <si>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</si>
  <si>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</si>
  <si>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</si>
  <si>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</si>
  <si>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</si>
  <si>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</si>
  <si>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</si>
  <si>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</si>
  <si>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</si>
  <si>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</si>
  <si>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</si>
  <si>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</si>
  <si>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</si>
  <si>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</si>
  <si>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</si>
  <si>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</si>
  <si>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</si>
  <si>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</si>
  <si>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</si>
  <si>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</si>
  <si>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</si>
  <si>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</si>
  <si>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</si>
  <si>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</si>
  <si>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</si>
  <si>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</si>
  <si>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</si>
  <si>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</si>
  <si>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</si>
  <si>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</si>
  <si>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</si>
  <si>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</si>
  <si>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</si>
  <si>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</si>
  <si>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</si>
  <si>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</si>
  <si>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</si>
  <si>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</si>
  <si>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</si>
  <si>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</si>
  <si>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</si>
  <si>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</si>
  <si>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</si>
  <si>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</si>
  <si>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</si>
  <si>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</si>
  <si>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</si>
  <si>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</si>
  <si>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</si>
  <si>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</si>
  <si>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</si>
  <si>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</si>
  <si>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</si>
  <si>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</si>
  <si>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</si>
  <si>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</si>
  <si>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</si>
  <si>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</si>
  <si>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</si>
  <si>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</si>
  <si>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</si>
  <si>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</si>
  <si>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</si>
  <si>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</si>
  <si>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</si>
  <si>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</si>
  <si>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</si>
  <si>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</si>
  <si>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</si>
  <si>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</si>
  <si>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</si>
  <si>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</si>
  <si>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</si>
  <si>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</si>
  <si>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</si>
  <si>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</si>
  <si>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</si>
  <si>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</si>
  <si>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</si>
  <si>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</si>
  <si>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</si>
  <si>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</si>
  <si>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</si>
  <si>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</si>
  <si>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</si>
  <si>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</si>
  <si>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</si>
  <si>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</si>
  <si>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</si>
  <si>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</si>
  <si>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</si>
  <si>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</si>
  <si>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</si>
  <si>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</si>
  <si>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</si>
  <si>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</si>
  <si>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</si>
  <si>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</si>
  <si>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</si>
  <si>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</si>
  <si>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</si>
  <si>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</si>
  <si>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</si>
  <si>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</si>
  <si>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</si>
  <si>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</si>
  <si>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</si>
  <si>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</si>
  <si>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</si>
  <si>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</si>
  <si>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</si>
  <si>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</si>
  <si>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</si>
  <si>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</si>
  <si>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</si>
  <si>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</si>
  <si>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</si>
  <si>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</si>
  <si>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</si>
  <si>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</si>
  <si>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</si>
  <si>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</si>
  <si>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</si>
  <si>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</si>
  <si>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</si>
  <si>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</si>
  <si>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</si>
  <si>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</si>
  <si>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</si>
  <si>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</si>
  <si>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</si>
  <si>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</si>
  <si>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</si>
  <si>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</si>
  <si>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</si>
  <si>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</si>
  <si>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</si>
  <si>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</si>
  <si>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</si>
  <si>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</si>
  <si>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</si>
  <si>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</si>
  <si>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</si>
  <si>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</si>
  <si>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</si>
  <si>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</si>
  <si>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</si>
  <si>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</si>
  <si>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</si>
  <si>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</si>
  <si>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</si>
  <si>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</si>
  <si>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</si>
  <si>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</si>
  <si>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</si>
  <si>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</si>
  <si>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</si>
  <si>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</si>
  <si>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</si>
  <si>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</si>
  <si>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</si>
  <si>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</si>
  <si>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</si>
  <si>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</si>
  <si>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</si>
  <si>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</si>
  <si>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</si>
  <si>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</si>
  <si>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</si>
  <si>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</si>
  <si>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</si>
  <si>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</si>
  <si>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</si>
  <si>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</si>
  <si>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</si>
  <si>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</si>
  <si>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</si>
  <si>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</si>
  <si>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</si>
  <si>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</si>
  <si>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</si>
  <si>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</si>
  <si>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</si>
  <si>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</si>
  <si>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</si>
  <si>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</si>
  <si>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</si>
  <si>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</si>
  <si>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</si>
  <si>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</si>
  <si>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</si>
  <si>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</si>
  <si>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</si>
  <si>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</si>
  <si>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</si>
  <si>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</si>
  <si>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</si>
  <si>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</si>
  <si>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</si>
  <si>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</si>
  <si>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</si>
  <si>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</si>
  <si>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</si>
  <si>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</si>
  <si>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</si>
  <si>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</si>
  <si>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</si>
  <si>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</si>
  <si>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</si>
  <si>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</si>
  <si>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</si>
  <si>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</si>
  <si>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</si>
  <si>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</si>
  <si>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</si>
  <si>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</si>
  <si>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</si>
  <si>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</si>
  <si>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</si>
  <si>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</si>
  <si>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</si>
  <si>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</si>
  <si>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</si>
  <si>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</si>
  <si>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</si>
  <si>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</si>
  <si>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</si>
  <si>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</si>
  <si>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</si>
  <si>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</si>
  <si>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</si>
  <si>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</si>
  <si>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</si>
  <si>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</si>
  <si>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</si>
  <si>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</si>
  <si>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</si>
  <si>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</si>
  <si>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</si>
  <si>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</si>
  <si>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</si>
  <si>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</si>
  <si>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</si>
  <si>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</si>
  <si>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</si>
  <si>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</si>
  <si>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</si>
  <si>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</si>
  <si>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</si>
  <si>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</si>
  <si>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</si>
  <si>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</si>
  <si>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</si>
  <si>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</si>
  <si>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</si>
  <si>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</si>
  <si>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</si>
  <si>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</si>
  <si>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</si>
  <si>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</si>
  <si>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</si>
  <si>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</si>
  <si>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</si>
  <si>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</si>
  <si>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</si>
  <si>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</si>
  <si>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</si>
  <si>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</si>
  <si>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</si>
  <si>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</si>
  <si>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</si>
  <si>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</si>
  <si>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</si>
  <si>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</si>
  <si>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</si>
  <si>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</si>
  <si>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</si>
  <si>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</si>
  <si>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</si>
  <si>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</si>
  <si>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</si>
  <si>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</si>
  <si>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</si>
  <si>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</si>
  <si>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</si>
  <si>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</si>
  <si>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</si>
  <si>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</si>
  <si>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</si>
  <si>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</si>
  <si>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</si>
  <si>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</si>
  <si>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</si>
  <si>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</si>
  <si>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</si>
  <si>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</si>
  <si>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</si>
  <si>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</si>
  <si>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</si>
  <si>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</si>
  <si>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</si>
  <si>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</si>
  <si>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</si>
  <si>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</si>
  <si>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</si>
  <si>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</si>
  <si>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</si>
  <si>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</si>
  <si>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</si>
  <si>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</si>
  <si>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</si>
  <si>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</si>
  <si>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</si>
  <si>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</si>
  <si>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</si>
  <si>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</si>
  <si>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</si>
  <si>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</si>
  <si>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</si>
  <si>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</si>
  <si>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</si>
  <si>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</si>
  <si>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</si>
  <si>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</si>
  <si>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</si>
  <si>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</si>
  <si>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</si>
  <si>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</si>
  <si>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</si>
  <si>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</si>
  <si>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</si>
  <si>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</si>
  <si>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</si>
  <si>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</si>
  <si>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</si>
  <si>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</si>
  <si>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</si>
  <si>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</si>
  <si>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</si>
  <si>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</si>
  <si>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</si>
  <si>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</si>
  <si>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</si>
  <si>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</si>
  <si>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</si>
  <si>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</si>
  <si>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</si>
  <si>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</si>
  <si>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</si>
  <si>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</si>
  <si>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</si>
  <si>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</si>
  <si>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</si>
  <si>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</si>
  <si>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</si>
  <si>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</si>
  <si>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</si>
  <si>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</si>
  <si>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</si>
  <si>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</si>
  <si>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</si>
  <si>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</si>
  <si>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</si>
  <si>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</si>
  <si>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</si>
  <si>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</si>
  <si>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</si>
  <si>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</si>
  <si>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</si>
  <si>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</si>
  <si>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</si>
  <si>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</si>
  <si>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</si>
  <si>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</si>
  <si>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</si>
  <si>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</si>
  <si>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</si>
  <si>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</si>
  <si>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</si>
  <si>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</si>
  <si>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</si>
  <si>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</si>
  <si>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</si>
  <si>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</si>
  <si>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</si>
  <si>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</si>
  <si>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</si>
  <si>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</si>
  <si>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</si>
  <si>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</si>
  <si>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</si>
  <si>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</si>
  <si>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</si>
  <si>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</si>
  <si>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</si>
  <si>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</si>
  <si>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</si>
  <si>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</si>
  <si>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</si>
  <si>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</si>
  <si>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</si>
  <si>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</si>
  <si>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</si>
  <si>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</si>
  <si>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</si>
  <si>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</si>
  <si>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</si>
  <si>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</si>
  <si>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</si>
  <si>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</si>
  <si>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</si>
  <si>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</si>
  <si>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</si>
  <si>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</si>
  <si>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</si>
  <si>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</si>
  <si>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</si>
  <si>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</si>
  <si>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</si>
  <si>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</si>
  <si>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</si>
  <si>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</si>
  <si>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</si>
  <si>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</si>
  <si>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</si>
  <si>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</si>
  <si>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</si>
  <si>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</si>
  <si>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</si>
  <si>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</si>
  <si>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</si>
  <si>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</si>
  <si>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</si>
  <si>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</si>
  <si>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</si>
  <si>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</si>
  <si>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</si>
  <si>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</si>
  <si>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</si>
  <si>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</si>
  <si>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</si>
  <si>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</si>
  <si>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</si>
  <si>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</si>
  <si>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</si>
  <si>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</si>
  <si>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</si>
  <si>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</si>
  <si>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</si>
  <si>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</si>
  <si>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</si>
  <si>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</si>
  <si>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</si>
  <si>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</si>
  <si>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</si>
  <si>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</si>
  <si>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</si>
  <si>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</si>
  <si>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</si>
  <si>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</si>
  <si>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</si>
  <si>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</si>
  <si>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</si>
  <si>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</si>
  <si>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</si>
  <si>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</si>
  <si>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</si>
  <si>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</si>
  <si>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</si>
  <si>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</si>
  <si>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</si>
  <si>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</si>
  <si>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</si>
  <si>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</si>
  <si>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</si>
  <si>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</si>
  <si>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</si>
  <si>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</si>
  <si>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</si>
  <si>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</si>
  <si>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</si>
  <si>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</si>
  <si>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</si>
  <si>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</si>
  <si>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</si>
  <si>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</si>
  <si>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</si>
  <si>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</si>
  <si>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</si>
  <si>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</si>
  <si>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</si>
  <si>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</si>
  <si>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</si>
  <si>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</si>
  <si>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</si>
  <si>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</si>
  <si>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</si>
  <si>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</si>
  <si>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</si>
  <si>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</si>
  <si>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</si>
  <si>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</si>
  <si>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</si>
  <si>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</si>
  <si>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</si>
  <si>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</si>
  <si>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</si>
  <si>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</si>
  <si>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</si>
  <si>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</si>
  <si>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</si>
  <si>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</si>
  <si>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</si>
  <si>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</si>
  <si>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</si>
  <si>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</si>
  <si>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</si>
  <si>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</si>
  <si>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</si>
  <si>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</si>
  <si>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</si>
  <si>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</si>
  <si>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</si>
  <si>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</si>
  <si>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</si>
  <si>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</si>
  <si>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</si>
  <si>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</si>
  <si>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</si>
  <si>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</si>
  <si>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</si>
  <si>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</si>
  <si>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</si>
  <si>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</si>
  <si>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</si>
  <si>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</si>
  <si>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</si>
  <si>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</si>
  <si>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</si>
  <si>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</si>
  <si>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</si>
  <si>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</si>
  <si>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</si>
  <si>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</si>
  <si>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</si>
  <si>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</si>
  <si>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</si>
  <si>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</si>
  <si>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</si>
  <si>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</si>
  <si>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</si>
  <si>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</si>
  <si>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</si>
  <si>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</si>
  <si>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</si>
  <si>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</si>
  <si>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</si>
  <si>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</si>
  <si>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</si>
  <si>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</si>
  <si>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</si>
  <si>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</si>
  <si>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</si>
  <si>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</si>
  <si>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</si>
  <si>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</si>
  <si>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</si>
  <si>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</si>
  <si>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</si>
  <si>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</si>
  <si>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</si>
  <si>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</si>
  <si>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</si>
  <si>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</si>
  <si>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</si>
  <si>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</si>
  <si>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</si>
  <si>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</si>
  <si>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</si>
  <si>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</si>
  <si>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</si>
  <si>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</si>
  <si>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</si>
  <si>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</si>
  <si>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</si>
  <si>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</si>
  <si>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</si>
  <si>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</si>
  <si>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</si>
  <si>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</si>
  <si>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</si>
  <si>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</si>
  <si>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</si>
  <si>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</si>
  <si>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</si>
  <si>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</si>
  <si>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</si>
  <si>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</si>
  <si>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</si>
  <si>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</si>
  <si>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</si>
  <si>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</si>
  <si>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</si>
  <si>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</si>
  <si>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</si>
  <si>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</si>
  <si>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</si>
  <si>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</si>
  <si>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</si>
  <si>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</si>
  <si>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</si>
  <si>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</si>
  <si>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</si>
  <si>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</si>
  <si>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</si>
  <si>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</si>
  <si>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</si>
  <si>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</si>
  <si>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</si>
  <si>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</si>
  <si>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</si>
  <si>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</si>
  <si>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</si>
  <si>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</si>
  <si>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</si>
  <si>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</si>
  <si>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</si>
  <si>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</si>
  <si>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</si>
  <si>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</si>
  <si>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</si>
  <si>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</si>
  <si>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</si>
  <si>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</si>
  <si>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</si>
  <si>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</si>
  <si>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</si>
  <si>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</si>
  <si>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</si>
  <si>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</si>
  <si>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</si>
  <si>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</si>
  <si>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</si>
  <si>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</si>
  <si>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</si>
  <si>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</si>
  <si>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</si>
  <si>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</si>
  <si>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</si>
  <si>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</si>
  <si>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</si>
  <si>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</si>
  <si>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</si>
  <si>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</si>
  <si>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</si>
  <si>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</si>
  <si>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</si>
  <si>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</si>
  <si>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</si>
  <si>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</si>
  <si>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</si>
  <si>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</si>
  <si>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</si>
  <si>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</si>
  <si>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</si>
  <si>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</si>
  <si>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</si>
  <si>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</si>
  <si>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</si>
  <si>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</si>
  <si>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</si>
  <si>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</si>
  <si>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</si>
  <si>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</si>
  <si>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</si>
  <si>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</si>
  <si>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</si>
  <si>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</si>
  <si>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</si>
  <si>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</si>
  <si>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</si>
  <si>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</si>
  <si>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</si>
  <si>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</si>
  <si>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</si>
  <si>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</si>
  <si>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</si>
  <si>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</si>
  <si>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</si>
  <si>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</si>
  <si>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</si>
  <si>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</si>
  <si>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</si>
  <si>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</si>
  <si>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</si>
  <si>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</si>
  <si>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</si>
  <si>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</si>
  <si>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</si>
  <si>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</si>
  <si>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</si>
  <si>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</si>
  <si>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</si>
  <si>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</si>
  <si>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</si>
  <si>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</si>
  <si>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</si>
  <si>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</si>
  <si>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</si>
  <si>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</si>
  <si>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</si>
  <si>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</si>
  <si>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</si>
  <si>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</si>
  <si>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</si>
  <si>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</si>
  <si>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</si>
  <si>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</si>
  <si>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</si>
  <si>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</si>
  <si>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</si>
  <si>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</si>
  <si>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</si>
  <si>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</si>
  <si>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</si>
  <si>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</si>
  <si>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</si>
  <si>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</si>
  <si>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</si>
  <si>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</si>
  <si>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</si>
  <si>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</si>
  <si>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</si>
  <si>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</si>
  <si>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</si>
  <si>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</si>
  <si>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</si>
  <si>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</si>
  <si>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</si>
  <si>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</si>
  <si>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</si>
  <si>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</si>
  <si>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</si>
  <si>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</si>
  <si>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</si>
  <si>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</si>
  <si>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</si>
  <si>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</si>
  <si>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</si>
  <si>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</si>
  <si>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</si>
  <si>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</si>
  <si>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</si>
  <si>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</si>
  <si>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</si>
  <si>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</si>
  <si>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</si>
  <si>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</si>
  <si>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</si>
  <si>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</si>
  <si>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</si>
  <si>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</si>
  <si>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</si>
  <si>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</si>
  <si>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</si>
  <si>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</si>
  <si>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</si>
  <si>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</si>
  <si>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</si>
  <si>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</si>
  <si>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</si>
  <si>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</si>
  <si>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</si>
  <si>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</si>
  <si>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</si>
  <si>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</si>
  <si>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</si>
  <si>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</si>
  <si>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</si>
  <si>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</si>
  <si>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</si>
  <si>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</si>
  <si>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</si>
  <si>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</si>
  <si>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</si>
  <si>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</si>
  <si>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</si>
  <si>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</si>
  <si>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</si>
  <si>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</si>
  <si>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</si>
  <si>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</si>
  <si>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</si>
  <si>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</si>
  <si>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</si>
  <si>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</si>
  <si>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</si>
  <si>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</si>
  <si>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</si>
  <si>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</si>
  <si>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</si>
  <si>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</si>
  <si>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</si>
  <si>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</si>
  <si>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</si>
  <si>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</si>
  <si>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</si>
  <si>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</si>
  <si>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</si>
  <si>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</si>
  <si>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</si>
  <si>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</si>
  <si>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</si>
  <si>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</si>
  <si>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</si>
  <si>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</si>
  <si>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</si>
  <si>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</si>
  <si>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</si>
  <si>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</si>
  <si>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</si>
  <si>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</si>
  <si>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</si>
  <si>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</si>
  <si>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</si>
  <si>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</si>
  <si>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</si>
  <si>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</si>
  <si>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</si>
  <si>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</si>
  <si>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</si>
  <si>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</si>
  <si>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</si>
  <si>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</si>
  <si>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</si>
  <si>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</si>
  <si>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</si>
  <si>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</si>
  <si>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</si>
  <si>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</si>
  <si>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</si>
  <si>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</si>
  <si>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</si>
  <si>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</si>
  <si>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</si>
  <si>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</si>
  <si>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</si>
  <si>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</si>
  <si>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</si>
  <si>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</si>
  <si>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</si>
  <si>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</si>
  <si>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</si>
  <si>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</si>
  <si>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</si>
  <si>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</si>
  <si>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</si>
  <si>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</si>
  <si>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</si>
  <si>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</si>
  <si>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</si>
  <si>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</si>
  <si>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</si>
  <si>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</si>
  <si>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</si>
  <si>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</si>
  <si>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</si>
  <si>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</si>
  <si>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</si>
  <si>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</si>
  <si>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</si>
  <si>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</si>
  <si>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</si>
  <si>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</si>
  <si>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</si>
  <si>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</si>
  <si>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</si>
  <si>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</si>
  <si>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</si>
  <si>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</si>
  <si>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</si>
  <si>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</si>
  <si>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</si>
  <si>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</si>
  <si>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</si>
  <si>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</si>
  <si>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</si>
  <si>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</si>
  <si>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</si>
  <si>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</si>
  <si>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</si>
  <si>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</si>
  <si>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</si>
  <si>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</si>
  <si>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</si>
  <si>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</si>
  <si>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</si>
  <si>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</si>
  <si>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</si>
  <si>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</si>
  <si>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</si>
  <si>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</si>
  <si>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</si>
  <si>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</si>
  <si>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</si>
  <si>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</si>
  <si>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</si>
  <si>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</si>
  <si>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</si>
  <si>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</si>
  <si>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</si>
  <si>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</si>
  <si>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</si>
  <si>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</si>
  <si>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</si>
  <si>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</si>
  <si>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</si>
  <si>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</si>
  <si>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</si>
  <si>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</si>
  <si>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</si>
  <si>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</si>
  <si>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</si>
  <si>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</si>
  <si>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</si>
  <si>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</si>
  <si>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</si>
  <si>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</si>
  <si>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</si>
  <si>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</si>
  <si>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</si>
  <si>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</si>
  <si>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</si>
  <si>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</si>
  <si>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</si>
  <si>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</si>
  <si>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</si>
  <si>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</si>
  <si>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</si>
  <si>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</si>
  <si>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</si>
  <si>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</si>
  <si>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</si>
  <si>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</si>
  <si>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</si>
  <si>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</si>
  <si>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</si>
  <si>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</si>
  <si>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</si>
  <si>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</si>
  <si>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</si>
  <si>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</si>
  <si>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</si>
  <si>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</si>
  <si>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</si>
  <si>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</si>
  <si>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</si>
  <si>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</si>
  <si>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</si>
  <si>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</si>
  <si>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</si>
  <si>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</si>
  <si>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</si>
  <si>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</si>
  <si>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</si>
  <si>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</si>
  <si>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</si>
  <si>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</si>
  <si>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</si>
  <si>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</si>
  <si>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</si>
  <si>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</si>
  <si>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</si>
  <si>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</si>
  <si>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</si>
  <si>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</si>
  <si>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</si>
  <si>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</si>
  <si>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</si>
  <si>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</si>
  <si>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</si>
  <si>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</si>
  <si>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</si>
  <si>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</si>
  <si>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</si>
  <si>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</si>
  <si>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</si>
  <si>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</si>
  <si>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</si>
  <si>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</si>
  <si>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</si>
  <si>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</si>
  <si>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</si>
  <si>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</si>
  <si>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</si>
  <si>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</si>
  <si>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</si>
  <si>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</si>
  <si>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</si>
  <si>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</si>
  <si>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</si>
  <si>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</si>
  <si>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</si>
  <si>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</si>
  <si>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</si>
  <si>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</si>
  <si>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</si>
  <si>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</si>
  <si>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</si>
  <si>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</si>
  <si>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</si>
  <si>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</si>
  <si>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</si>
  <si>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</si>
  <si>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</si>
  <si>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</si>
  <si>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</si>
  <si>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</si>
  <si>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</si>
  <si>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</si>
  <si>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</si>
  <si>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</si>
  <si>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</si>
  <si>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</si>
  <si>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</si>
  <si>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</si>
  <si>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</si>
  <si>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</si>
  <si>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</si>
  <si>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</si>
  <si>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</si>
  <si>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</si>
  <si>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</si>
  <si>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</si>
  <si>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</si>
  <si>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</si>
  <si>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</si>
  <si>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</si>
  <si>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</si>
  <si>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</si>
  <si>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</si>
  <si>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</si>
  <si>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</si>
  <si>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</si>
  <si>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</si>
  <si>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</si>
  <si>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</si>
  <si>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</si>
  <si>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</si>
  <si>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</si>
  <si>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</si>
  <si>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</si>
  <si>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</si>
  <si>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</si>
  <si>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</si>
  <si>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</si>
  <si>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</si>
  <si>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</si>
  <si>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</si>
  <si>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</si>
  <si>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</si>
  <si>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</si>
  <si>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</si>
  <si>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</si>
  <si>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</si>
  <si>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</si>
  <si>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</si>
  <si>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</si>
  <si>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</si>
  <si>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</si>
  <si>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</si>
  <si>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</si>
  <si>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</si>
  <si>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</si>
  <si>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</si>
  <si>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</si>
  <si>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</si>
  <si>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</si>
  <si>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</si>
  <si>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</si>
  <si>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</si>
  <si>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</si>
  <si>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</si>
  <si>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</si>
  <si>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</si>
  <si>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</si>
  <si>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</si>
  <si>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</si>
  <si>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</si>
  <si>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</si>
  <si>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</si>
  <si>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</si>
  <si>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</si>
  <si>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</si>
  <si>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</si>
  <si>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</si>
  <si>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</si>
  <si>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</si>
  <si>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</si>
  <si>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</si>
  <si>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</si>
  <si>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</si>
  <si>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</si>
  <si>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</si>
  <si>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</si>
  <si>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</si>
  <si>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</si>
  <si>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</si>
  <si>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</si>
  <si>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</si>
  <si>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</si>
  <si>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</si>
  <si>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</si>
  <si>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</si>
  <si>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</si>
  <si>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</si>
  <si>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</si>
  <si>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</si>
  <si>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</si>
  <si>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</si>
  <si>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</si>
  <si>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</si>
  <si>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</si>
  <si>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</si>
  <si>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</si>
  <si>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</si>
  <si>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</si>
  <si>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</si>
  <si>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</si>
  <si>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</si>
  <si>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</si>
  <si>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</si>
  <si>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</si>
  <si>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</si>
  <si>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</si>
  <si>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</si>
  <si>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</si>
  <si>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</si>
  <si>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</si>
  <si>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</si>
  <si>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</si>
  <si>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</si>
  <si>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</si>
  <si>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</si>
  <si>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</si>
  <si>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</si>
  <si>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</si>
  <si>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</si>
  <si>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</si>
  <si>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</si>
  <si>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</si>
  <si>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</si>
  <si>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</si>
  <si>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</si>
  <si>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</si>
  <si>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</si>
  <si>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</si>
  <si>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</si>
  <si>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</si>
  <si>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</si>
  <si>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</si>
  <si>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</si>
  <si>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</si>
  <si>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</si>
  <si>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</si>
  <si>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</si>
  <si>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</si>
  <si>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</si>
  <si>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</si>
  <si>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</si>
  <si>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</si>
  <si>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</si>
  <si>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</si>
  <si>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</si>
  <si>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</si>
  <si>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</si>
  <si>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</si>
  <si>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</si>
  <si>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</si>
  <si>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</si>
  <si>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</si>
  <si>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</si>
  <si>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</si>
  <si>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</si>
  <si>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</si>
  <si>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</si>
  <si>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</si>
  <si>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</si>
  <si>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</si>
  <si>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</si>
  <si>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</si>
  <si>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</si>
  <si>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</si>
  <si>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</si>
  <si>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</si>
  <si>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</si>
  <si>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</si>
  <si>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</si>
  <si>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</si>
  <si>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</si>
  <si>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</si>
  <si>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</si>
  <si>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</si>
  <si>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</si>
  <si>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</si>
  <si>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</si>
  <si>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</si>
  <si>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</si>
  <si>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</si>
  <si>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</si>
  <si>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</si>
  <si>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</si>
  <si>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</si>
  <si>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</si>
  <si>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</si>
  <si>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</si>
  <si>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</si>
  <si>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</si>
  <si>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</si>
  <si>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</si>
  <si>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</si>
  <si>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</si>
  <si>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</si>
  <si>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</si>
  <si>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</si>
  <si>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</si>
  <si>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</si>
  <si>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</si>
  <si>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</si>
  <si>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</si>
  <si>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</si>
  <si>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</si>
  <si>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</si>
  <si>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</si>
  <si>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</si>
  <si>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</si>
  <si>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</si>
  <si>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</si>
  <si>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</si>
  <si>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</si>
  <si>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</si>
  <si>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</si>
  <si>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</si>
  <si>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</si>
  <si>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</si>
  <si>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</si>
  <si>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</si>
  <si>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</si>
  <si>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</si>
  <si>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</si>
  <si>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</si>
  <si>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</si>
  <si>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</si>
  <si>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</si>
  <si>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</si>
  <si>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</si>
  <si>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</si>
  <si>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</si>
  <si>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</si>
  <si>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</si>
  <si>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</si>
  <si>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</si>
  <si>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</si>
  <si>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</si>
  <si>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</si>
  <si>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</si>
  <si>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</si>
  <si>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</si>
  <si>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</si>
  <si>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</si>
  <si>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</si>
  <si>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</si>
  <si>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</si>
  <si>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</si>
  <si>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</si>
  <si>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</si>
  <si>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</si>
  <si>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</si>
  <si>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</si>
  <si>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</si>
  <si>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</si>
  <si>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</si>
  <si>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</si>
  <si>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</si>
  <si>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</si>
  <si>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</si>
  <si>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</si>
  <si>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</si>
  <si>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</si>
  <si>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</si>
  <si>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</si>
  <si>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</si>
  <si>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</si>
  <si>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</si>
  <si>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</si>
  <si>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</si>
  <si>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</si>
  <si>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</si>
  <si>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</si>
  <si>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</si>
  <si>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</si>
  <si>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</si>
  <si>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</si>
  <si>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</si>
  <si>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</si>
  <si>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</si>
  <si>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</si>
  <si>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</si>
  <si>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</si>
  <si>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</si>
  <si>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</si>
  <si>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</si>
  <si>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</si>
  <si>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</si>
  <si>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</si>
  <si>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</si>
  <si>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</si>
  <si>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</si>
  <si>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</si>
  <si>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</si>
  <si>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</si>
  <si>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</si>
  <si>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</si>
  <si>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</si>
  <si>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</si>
  <si>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</si>
  <si>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</si>
  <si>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</si>
  <si>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</si>
  <si>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</si>
  <si>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</si>
  <si>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</si>
  <si>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</si>
  <si>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</si>
  <si>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</si>
  <si>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</si>
  <si>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</si>
  <si>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</si>
  <si>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</si>
  <si>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</si>
  <si>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</si>
  <si>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</si>
  <si>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</si>
  <si>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</si>
  <si>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</si>
  <si>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</si>
  <si>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</si>
  <si>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</si>
  <si>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</si>
  <si>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</si>
  <si>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</si>
  <si>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</si>
  <si>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</si>
  <si>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</si>
  <si>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</si>
  <si>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</si>
  <si>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</si>
  <si>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</si>
  <si>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</si>
  <si>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</si>
  <si>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</si>
  <si>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</si>
  <si>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</si>
  <si>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</si>
  <si>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</si>
  <si>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</si>
  <si>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</si>
  <si>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</si>
  <si>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</si>
  <si>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</si>
  <si>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</si>
  <si>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</si>
  <si>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</si>
  <si>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</si>
  <si>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</si>
  <si>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</si>
  <si>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</si>
  <si>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</si>
  <si>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</si>
  <si>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</si>
  <si>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</si>
  <si>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</si>
  <si>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</si>
  <si>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</si>
  <si>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</si>
  <si>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</si>
  <si>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</si>
  <si>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</si>
  <si>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</si>
  <si>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</si>
  <si>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</si>
  <si>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</si>
  <si>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</si>
  <si>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</si>
  <si>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</si>
  <si>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</si>
  <si>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</si>
  <si>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</si>
  <si>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</si>
  <si>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</si>
  <si>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</si>
  <si>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</si>
  <si>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</si>
  <si>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</si>
  <si>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</si>
  <si>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</si>
  <si>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</si>
  <si>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</si>
  <si>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</si>
  <si>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</si>
  <si>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</si>
  <si>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</si>
  <si>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</si>
  <si>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</si>
  <si>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</si>
  <si>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</si>
  <si>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</si>
  <si>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</si>
  <si>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</si>
  <si>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</si>
  <si>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</si>
  <si>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</si>
  <si>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</si>
  <si>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</si>
  <si>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</si>
  <si>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</si>
  <si>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</si>
  <si>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</si>
  <si>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</si>
  <si>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</si>
  <si>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</si>
  <si>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</si>
  <si>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</si>
  <si>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</si>
  <si>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</si>
  <si>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</si>
  <si>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</si>
  <si>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</si>
  <si>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</si>
  <si>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</si>
  <si>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</si>
  <si>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</si>
  <si>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</si>
  <si>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</si>
  <si>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</si>
  <si>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</si>
  <si>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</si>
  <si>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</si>
  <si>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</si>
  <si>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</si>
  <si>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</si>
  <si>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</si>
  <si>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</si>
  <si>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</si>
  <si>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</si>
  <si>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</si>
  <si>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</si>
  <si>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</si>
  <si>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</si>
  <si>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</si>
  <si>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</si>
  <si>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</si>
  <si>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</si>
  <si>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</si>
  <si>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</si>
  <si>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</si>
  <si>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</si>
  <si>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</si>
  <si>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</si>
  <si>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</si>
  <si>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</si>
  <si>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</si>
  <si>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</si>
  <si>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</si>
  <si>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</si>
  <si>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</si>
  <si>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</si>
  <si>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</si>
  <si>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</si>
  <si>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</si>
  <si>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</si>
  <si>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</si>
  <si>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</si>
  <si>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</si>
  <si>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</si>
  <si>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</si>
  <si>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</si>
  <si>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</si>
  <si>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</si>
  <si>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</si>
  <si>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</si>
  <si>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</si>
  <si>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</si>
  <si>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</si>
  <si>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</si>
  <si>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</si>
  <si>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</si>
  <si>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</si>
  <si>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</si>
  <si>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</si>
  <si>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</si>
  <si>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</si>
  <si>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</si>
  <si>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</si>
  <si>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</si>
  <si>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</si>
  <si>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</si>
  <si>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</si>
  <si>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</si>
  <si>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</si>
  <si>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</si>
  <si>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</si>
  <si>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</si>
  <si>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</si>
  <si>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</si>
  <si>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</si>
  <si>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</si>
  <si>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</si>
  <si>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</si>
  <si>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</si>
  <si>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</si>
  <si>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</si>
  <si>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</si>
  <si>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</si>
  <si>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</si>
  <si>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</si>
  <si>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</si>
  <si>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</si>
  <si>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</si>
  <si>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</si>
  <si>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</si>
  <si>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</si>
  <si>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</si>
  <si>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</si>
  <si>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</si>
  <si>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</si>
  <si>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</si>
  <si>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</si>
  <si>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</si>
  <si>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</si>
  <si>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</si>
  <si>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</si>
  <si>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</si>
  <si>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</si>
  <si>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</si>
  <si>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</si>
  <si>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</si>
  <si>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</si>
  <si>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</si>
  <si>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</si>
  <si>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</si>
  <si>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</si>
  <si>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</si>
  <si>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</si>
  <si>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</si>
  <si>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</si>
  <si>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</si>
  <si>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</si>
  <si>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</si>
  <si>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</si>
  <si>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</si>
  <si>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</si>
  <si>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</si>
  <si>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</si>
  <si>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</si>
  <si>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</si>
  <si>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</si>
  <si>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</si>
  <si>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</si>
  <si>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</si>
  <si>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</si>
  <si>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</si>
  <si>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</si>
  <si>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</si>
  <si>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</si>
  <si>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</si>
  <si>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</si>
  <si>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</si>
  <si>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</si>
  <si>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</si>
  <si>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</si>
  <si>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</si>
  <si>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</si>
  <si>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</si>
  <si>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</si>
  <si>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</si>
  <si>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</si>
  <si>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</si>
  <si>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</si>
  <si>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</si>
  <si>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</si>
  <si>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</si>
  <si>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</si>
  <si>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</si>
  <si>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</si>
  <si>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</si>
  <si>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</si>
  <si>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</si>
  <si>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</si>
  <si>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</si>
  <si>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</si>
  <si>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</si>
  <si>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</si>
  <si>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</si>
  <si>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</si>
  <si>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</si>
  <si>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</si>
  <si>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</si>
  <si>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</si>
  <si>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</si>
  <si>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</si>
  <si>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</si>
  <si>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</si>
  <si>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</si>
  <si>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</si>
  <si>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</si>
  <si>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</si>
  <si>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</si>
  <si>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</si>
  <si>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</si>
  <si>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</si>
  <si>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</si>
  <si>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</si>
  <si>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</si>
  <si>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</si>
  <si>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</si>
  <si>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</si>
  <si>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</si>
  <si>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</si>
  <si>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</si>
  <si>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</si>
  <si>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</si>
  <si>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</si>
  <si>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</si>
  <si>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</si>
  <si>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</si>
  <si>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</si>
  <si>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</si>
  <si>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</si>
  <si>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</si>
  <si>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</si>
  <si>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</si>
  <si>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</si>
  <si>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</si>
  <si>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</si>
  <si>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</si>
  <si>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</si>
  <si>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</si>
  <si>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</si>
  <si>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</si>
  <si>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</si>
  <si>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</si>
  <si>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</si>
  <si>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</si>
  <si>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</si>
  <si>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</si>
  <si>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</si>
  <si>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</si>
  <si>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</si>
  <si>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</si>
  <si>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</si>
  <si>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</si>
  <si>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</si>
  <si>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</si>
  <si>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</si>
  <si>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</si>
  <si>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</si>
  <si>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</si>
  <si>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</si>
  <si>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</si>
  <si>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</si>
  <si>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</si>
  <si>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</si>
  <si>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</si>
  <si>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</si>
  <si>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</si>
  <si>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</si>
  <si>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</si>
  <si>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</si>
  <si>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</si>
  <si>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</si>
  <si>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</si>
  <si>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</si>
  <si>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</si>
  <si>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</si>
  <si>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</si>
  <si>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</si>
  <si>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</si>
  <si>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</si>
  <si>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</si>
  <si>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</si>
  <si>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</si>
  <si>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</si>
  <si>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</si>
  <si>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</si>
  <si>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</si>
  <si>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</si>
  <si>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</si>
  <si>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</si>
  <si>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</si>
  <si>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</si>
  <si>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</si>
  <si>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</si>
  <si>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</si>
  <si>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</si>
  <si>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</si>
  <si>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</si>
  <si>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</si>
  <si>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</si>
  <si>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</si>
  <si>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</si>
  <si>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</si>
  <si>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</si>
  <si>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</si>
  <si>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</si>
  <si>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</si>
  <si>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</si>
  <si>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</si>
  <si>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</si>
  <si>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</si>
  <si>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</si>
  <si>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</si>
  <si>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</si>
  <si>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</si>
  <si>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</si>
  <si>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</si>
  <si>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</si>
  <si>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</si>
  <si>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</si>
  <si>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</si>
  <si>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</si>
  <si>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</si>
  <si>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</si>
  <si>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</si>
  <si>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</si>
  <si>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</si>
  <si>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</si>
  <si>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</si>
  <si>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</si>
  <si>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</si>
  <si>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</si>
  <si>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</si>
  <si>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</si>
  <si>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</si>
  <si>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</si>
  <si>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</si>
  <si>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</si>
  <si>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</si>
  <si>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</si>
  <si>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</si>
  <si>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</si>
  <si>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</si>
  <si>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</si>
  <si>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</si>
  <si>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</si>
  <si>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</si>
  <si>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</si>
  <si>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</si>
  <si>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</si>
  <si>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</si>
  <si>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</si>
  <si>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</si>
  <si>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</si>
  <si>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</si>
  <si>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</si>
  <si>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</si>
  <si>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</si>
  <si>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</si>
  <si>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</si>
  <si>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</si>
  <si>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</si>
  <si>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</si>
  <si>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</si>
  <si>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</si>
  <si>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</si>
  <si>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</si>
  <si>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</si>
  <si>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</si>
  <si>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</si>
  <si>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</si>
  <si>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</si>
  <si>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</si>
  <si>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</si>
  <si>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</si>
  <si>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</si>
  <si>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</si>
  <si>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</si>
  <si>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</si>
  <si>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</si>
  <si>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</si>
  <si>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</si>
  <si>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</si>
  <si>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</si>
  <si>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</si>
  <si>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</si>
  <si>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</si>
  <si>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</si>
  <si>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</si>
  <si>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</si>
  <si>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</si>
  <si>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</si>
  <si>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</si>
  <si>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</si>
  <si>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</si>
  <si>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</si>
  <si>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</si>
  <si>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</si>
  <si>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</si>
  <si>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</si>
  <si>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</si>
  <si>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</si>
  <si>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</si>
  <si>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</si>
  <si>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</si>
  <si>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</si>
  <si>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</si>
  <si>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</si>
  <si>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</si>
  <si>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</si>
  <si>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</si>
  <si>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</si>
  <si>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</si>
  <si>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</si>
  <si>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</si>
  <si>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</si>
  <si>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</si>
  <si>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</si>
  <si>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</si>
  <si>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</si>
  <si>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</si>
  <si>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</si>
  <si>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</si>
  <si>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</si>
  <si>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</si>
  <si>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</si>
  <si>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</si>
  <si>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</si>
  <si>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</si>
  <si>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</si>
  <si>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</si>
  <si>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</si>
  <si>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</si>
  <si>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</si>
  <si>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</si>
  <si>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</si>
  <si>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</si>
  <si>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</si>
  <si>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</si>
  <si>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</si>
  <si>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</si>
  <si>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</si>
  <si>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</si>
  <si>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</si>
  <si>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</si>
  <si>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</si>
  <si>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</si>
  <si>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</si>
  <si>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</si>
  <si>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</si>
  <si>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</si>
  <si>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</si>
  <si>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</si>
  <si>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</si>
  <si>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</si>
  <si>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</si>
  <si>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</si>
  <si>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</si>
  <si>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</si>
  <si>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</si>
  <si>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</si>
  <si>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</si>
  <si>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</si>
  <si>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</si>
  <si>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</si>
  <si>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</si>
  <si>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</si>
  <si>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</si>
  <si>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</si>
  <si>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</si>
  <si>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</si>
  <si>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</si>
  <si>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</si>
  <si>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</si>
  <si>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</si>
  <si>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</si>
  <si>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</si>
  <si>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</si>
  <si>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</si>
  <si>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</si>
  <si>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</si>
  <si>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</si>
  <si>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</si>
  <si>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</si>
  <si>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</si>
  <si>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</si>
  <si>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</si>
  <si>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</si>
  <si>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</si>
  <si>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</si>
  <si>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</si>
  <si>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</si>
  <si>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</si>
  <si>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</si>
  <si>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</si>
  <si>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</si>
  <si>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</si>
  <si>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</si>
  <si>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</si>
  <si>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</si>
  <si>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</si>
  <si>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</si>
  <si>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</si>
  <si>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</si>
  <si>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</si>
  <si>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</si>
  <si>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</si>
  <si>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</si>
  <si>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</si>
  <si>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</si>
  <si>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</si>
  <si>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</si>
  <si>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</si>
  <si>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</si>
  <si>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</si>
  <si>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</si>
  <si>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</si>
  <si>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</si>
  <si>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</si>
  <si>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</si>
  <si>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</si>
  <si>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</si>
  <si>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</si>
  <si>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</si>
  <si>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</si>
  <si>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</si>
  <si>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</si>
  <si>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</si>
  <si>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</si>
  <si>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</si>
  <si>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</si>
  <si>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</si>
  <si>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</si>
  <si>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</si>
  <si>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</si>
  <si>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</si>
  <si>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</si>
  <si>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</si>
  <si>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</si>
  <si>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</si>
  <si>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</si>
  <si>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</si>
  <si>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</si>
  <si>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</si>
  <si>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</si>
  <si>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</si>
  <si>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</si>
  <si>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</si>
  <si>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</si>
  <si>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</si>
  <si>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</si>
  <si>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</si>
  <si>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</si>
  <si>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</si>
  <si>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</si>
  <si>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</si>
  <si>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</si>
  <si>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</si>
  <si>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</si>
  <si>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</si>
  <si>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</si>
  <si>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</si>
  <si>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</si>
  <si>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</si>
  <si>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</si>
  <si>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</si>
  <si>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</si>
  <si>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</si>
  <si>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</si>
  <si>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</si>
  <si>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</si>
  <si>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</si>
  <si>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</si>
  <si>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</si>
  <si>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</si>
  <si>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</si>
  <si>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</si>
  <si>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</si>
  <si>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</si>
  <si>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</si>
  <si>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</si>
  <si>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</si>
  <si>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</si>
  <si>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</si>
  <si>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</si>
  <si>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</si>
  <si>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</si>
  <si>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</si>
  <si>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</si>
  <si>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</si>
  <si>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</si>
  <si>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</si>
  <si>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</si>
  <si>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</si>
  <si>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</si>
  <si>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</si>
  <si>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</si>
  <si>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</si>
  <si>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</si>
  <si>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</si>
  <si>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</si>
  <si>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</si>
  <si>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</si>
  <si>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</si>
  <si>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</si>
  <si>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</si>
  <si>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</si>
  <si>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</si>
  <si>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</si>
  <si>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</si>
  <si>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</si>
  <si>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</si>
  <si>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</si>
  <si>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</si>
  <si>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</si>
  <si>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</si>
  <si>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</si>
  <si>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</si>
  <si>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</si>
  <si>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</si>
  <si>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</si>
  <si>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</si>
  <si>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</si>
  <si>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</si>
  <si>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</si>
  <si>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</si>
  <si>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</si>
  <si>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</si>
  <si>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</si>
  <si>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</si>
  <si>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</si>
  <si>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</si>
  <si>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</si>
  <si>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</si>
  <si>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</si>
  <si>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</si>
  <si>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</si>
  <si>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</si>
  <si>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</si>
  <si>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</si>
  <si>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</si>
  <si>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</si>
  <si>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</si>
  <si>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</si>
  <si>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</si>
  <si>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</si>
  <si>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</si>
  <si>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</si>
  <si>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</si>
  <si>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</si>
  <si>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</si>
  <si>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</si>
  <si>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</si>
  <si>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</si>
  <si>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</si>
  <si>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</si>
  <si>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</si>
  <si>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</si>
  <si>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</si>
  <si>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</si>
  <si>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</si>
  <si>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</si>
  <si>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</si>
  <si>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</si>
  <si>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</si>
  <si>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</si>
  <si>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</si>
  <si>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</si>
  <si>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</si>
  <si>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</si>
  <si>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</si>
  <si>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</si>
  <si>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</si>
  <si>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</si>
  <si>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</si>
  <si>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</si>
  <si>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</si>
  <si>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</si>
  <si>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</si>
  <si>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</si>
  <si>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</si>
  <si>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</si>
  <si>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</si>
  <si>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</si>
  <si>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</si>
  <si>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</si>
  <si>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</si>
  <si>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</si>
  <si>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</si>
  <si>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</si>
  <si>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</si>
  <si>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</si>
  <si>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</si>
  <si>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</si>
  <si>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</si>
  <si>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</si>
  <si>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</si>
  <si>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</si>
  <si>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</si>
  <si>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</si>
  <si>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</si>
  <si>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</si>
  <si>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</si>
  <si>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</si>
  <si>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</si>
  <si>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</si>
  <si>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</si>
  <si>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</si>
  <si>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</si>
  <si>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</si>
  <si>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</si>
  <si>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</si>
  <si>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</si>
  <si>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</si>
  <si>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</si>
  <si>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</si>
  <si>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</si>
  <si>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</si>
  <si>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</si>
  <si>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</si>
  <si>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</si>
  <si>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</si>
  <si>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</si>
  <si>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</si>
  <si>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</si>
  <si>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</si>
  <si>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</si>
  <si>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</si>
  <si>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</si>
  <si>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</si>
  <si>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</si>
  <si>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</si>
  <si>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</si>
  <si>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</si>
  <si>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</si>
  <si>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</si>
  <si>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</si>
  <si>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</si>
  <si>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</si>
  <si>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</si>
  <si>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</si>
  <si>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</si>
  <si>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</si>
  <si>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</si>
  <si>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</si>
  <si>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</si>
  <si>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</si>
  <si>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</si>
  <si>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</si>
  <si>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</si>
  <si>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</si>
  <si>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</si>
  <si>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</si>
  <si>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</si>
  <si>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</si>
  <si>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</si>
  <si>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</si>
  <si>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</si>
  <si>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</si>
  <si>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</si>
  <si>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</si>
  <si>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</si>
  <si>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</si>
  <si>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</si>
  <si>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</si>
  <si>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</si>
  <si>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</si>
  <si>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</si>
  <si>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</si>
  <si>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</si>
  <si>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</si>
  <si>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</si>
  <si>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</si>
  <si>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</si>
  <si>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</si>
  <si>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</si>
  <si>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</si>
  <si>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</si>
  <si>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</si>
  <si>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</si>
  <si>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</si>
  <si>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</si>
  <si>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</si>
  <si>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</si>
  <si>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</si>
  <si>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</si>
  <si>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</si>
  <si>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</si>
  <si>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</si>
  <si>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</si>
  <si>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</si>
  <si>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</si>
  <si>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</si>
  <si>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</si>
  <si>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</si>
  <si>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</si>
  <si>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</si>
  <si>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</si>
  <si>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</si>
  <si>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</si>
  <si>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</si>
  <si>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</si>
  <si>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</si>
  <si>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</si>
  <si>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</si>
  <si>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</si>
  <si>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</si>
  <si>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</si>
  <si>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</si>
  <si>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</si>
  <si>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</si>
  <si>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</si>
  <si>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</si>
  <si>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</si>
  <si>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</si>
  <si>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</si>
  <si>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</si>
  <si>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</si>
  <si>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</si>
  <si>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</si>
  <si>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</si>
  <si>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</si>
  <si>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</si>
  <si>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</si>
  <si>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</si>
  <si>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</si>
  <si>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</si>
  <si>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</si>
  <si>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</si>
  <si>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</si>
  <si>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</si>
  <si>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</si>
  <si>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</si>
  <si>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</si>
  <si>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</si>
  <si>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</si>
  <si>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</si>
  <si>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</si>
  <si>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</si>
  <si>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</si>
  <si>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</si>
  <si>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</si>
  <si>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</si>
  <si>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</si>
  <si>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</si>
  <si>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</si>
  <si>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</si>
  <si>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</si>
  <si>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</si>
  <si>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</si>
  <si>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</si>
  <si>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</si>
  <si>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</si>
  <si>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</si>
  <si>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</si>
  <si>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</si>
  <si>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</si>
  <si>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</si>
  <si>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</si>
  <si>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</si>
  <si>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</si>
  <si>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</si>
  <si>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</si>
  <si>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</si>
  <si>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</si>
  <si>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</si>
  <si>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</si>
  <si>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</si>
  <si>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</si>
  <si>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</si>
  <si>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</si>
  <si>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</si>
  <si>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</si>
  <si>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</si>
  <si>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</si>
  <si>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</si>
  <si>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</si>
  <si>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</si>
  <si>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</si>
  <si>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</si>
  <si>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</si>
  <si>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</si>
  <si>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</si>
  <si>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</si>
  <si>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</si>
  <si>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</si>
  <si>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</si>
  <si>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</si>
  <si>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</si>
  <si>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</si>
  <si>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</si>
  <si>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</si>
  <si>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</si>
  <si>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</si>
  <si>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</si>
  <si>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</si>
  <si>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</si>
  <si>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</si>
  <si>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</si>
  <si>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</si>
  <si>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</si>
  <si>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</si>
  <si>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</si>
  <si>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</si>
  <si>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</si>
  <si>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</si>
  <si>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</si>
  <si>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</si>
  <si>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</si>
  <si>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</si>
  <si>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</si>
  <si>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</si>
  <si>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</si>
  <si>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</si>
  <si>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</si>
  <si>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</si>
  <si>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</si>
  <si>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</si>
  <si>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</si>
  <si>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</si>
  <si>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</si>
  <si>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</si>
  <si>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</si>
  <si>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</si>
  <si>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</si>
  <si>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</si>
  <si>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</si>
  <si>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</si>
  <si>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</si>
  <si>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</si>
  <si>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</si>
  <si>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</si>
  <si>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</si>
  <si>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</si>
  <si>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</si>
  <si>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</si>
  <si>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</si>
  <si>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</si>
  <si>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</si>
  <si>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</si>
  <si>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</si>
  <si>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</si>
  <si>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</si>
  <si>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</si>
  <si>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</si>
  <si>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</si>
  <si>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</si>
  <si>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</si>
  <si>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</si>
  <si>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</si>
  <si>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</si>
  <si>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</si>
  <si>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</si>
  <si>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</si>
  <si>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</si>
  <si>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</si>
  <si>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</si>
  <si>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</si>
  <si>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</si>
  <si>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</si>
  <si>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</si>
  <si>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</si>
  <si>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</si>
  <si>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</si>
  <si>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</si>
  <si>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</si>
  <si>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</si>
  <si>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</si>
  <si>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</si>
  <si>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</si>
  <si>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</si>
  <si>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</si>
  <si>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</si>
  <si>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</si>
  <si>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</si>
  <si>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</si>
  <si>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</si>
  <si>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</si>
  <si>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</si>
  <si>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</si>
  <si>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</si>
  <si>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</si>
  <si>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</si>
  <si>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</si>
  <si>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</si>
  <si>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</si>
  <si>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</si>
  <si>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</si>
  <si>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</si>
  <si>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</si>
  <si>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</si>
  <si>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</si>
  <si>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</si>
  <si>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</si>
  <si>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</si>
  <si>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</si>
  <si>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</si>
  <si>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</si>
  <si>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</si>
  <si>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</si>
  <si>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</si>
  <si>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</si>
  <si>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</si>
  <si>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</si>
  <si>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</si>
  <si>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</si>
  <si>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</si>
  <si>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</si>
  <si>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</si>
  <si>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</si>
  <si>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</si>
  <si>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</si>
  <si>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</si>
  <si>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</si>
  <si>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</si>
  <si>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</si>
  <si>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</si>
  <si>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</si>
  <si>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</si>
  <si>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</si>
  <si>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</si>
  <si>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</si>
  <si>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</si>
  <si>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</si>
  <si>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</si>
  <si>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</si>
  <si>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</si>
  <si>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</si>
  <si>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</si>
  <si>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</si>
  <si>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</si>
  <si>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</si>
  <si>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</si>
  <si>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</si>
  <si>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</si>
  <si>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</si>
  <si>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</si>
  <si>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</si>
  <si>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</si>
  <si>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</si>
  <si>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</si>
  <si>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</si>
  <si>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</si>
  <si>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</si>
  <si>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</si>
  <si>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</si>
  <si>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</si>
  <si>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</si>
  <si>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</si>
  <si>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</si>
  <si>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</si>
  <si>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</si>
  <si>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</si>
  <si>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</si>
  <si>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</si>
  <si>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</si>
  <si>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</si>
  <si>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</si>
  <si>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</si>
  <si>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</si>
  <si>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</si>
  <si>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</si>
  <si>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</si>
  <si>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</si>
  <si>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</si>
  <si>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</si>
  <si>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</si>
  <si>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</si>
  <si>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</si>
  <si>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</si>
  <si>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</si>
  <si>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</si>
  <si>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</si>
  <si>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</si>
  <si>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</si>
  <si>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</si>
  <si>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</si>
  <si>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</si>
  <si>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</si>
  <si>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</si>
  <si>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</si>
  <si>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</si>
  <si>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</si>
  <si>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</si>
  <si>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</si>
  <si>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</si>
  <si>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</si>
  <si>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</si>
  <si>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</si>
  <si>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</si>
  <si>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</si>
  <si>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</si>
  <si>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</si>
  <si>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</si>
  <si>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</si>
  <si>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</si>
  <si>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</si>
  <si>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</si>
  <si>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</si>
  <si>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</si>
  <si>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</si>
  <si>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</si>
  <si>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</si>
  <si>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</si>
  <si>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</si>
  <si>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</si>
  <si>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</si>
  <si>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</si>
  <si>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</si>
  <si>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</si>
  <si>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</si>
  <si>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</si>
  <si>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</si>
  <si>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</si>
  <si>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</si>
  <si>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</si>
  <si>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</si>
  <si>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</si>
  <si>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</si>
  <si>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</si>
  <si>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</si>
  <si>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</si>
  <si>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</si>
  <si>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</si>
  <si>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</si>
  <si>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</si>
  <si>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</si>
  <si>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</si>
  <si>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</si>
  <si>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</si>
  <si>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</si>
  <si>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</si>
  <si>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</si>
  <si>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</si>
  <si>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</si>
  <si>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</si>
  <si>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</si>
  <si>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</si>
  <si>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</si>
  <si>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</si>
  <si>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</si>
  <si>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</si>
  <si>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</si>
  <si>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</si>
  <si>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</si>
  <si>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</si>
  <si>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</si>
  <si>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</si>
  <si>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</si>
  <si>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</si>
  <si>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</si>
  <si>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</si>
  <si>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</si>
  <si>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</si>
  <si>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</si>
  <si>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</si>
  <si>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</si>
  <si>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</si>
  <si>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</si>
  <si>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</si>
  <si>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</si>
  <si>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</si>
  <si>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</si>
  <si>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</si>
  <si>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</si>
  <si>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</si>
  <si>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</si>
  <si>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</si>
  <si>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</si>
  <si>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</si>
  <si>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</si>
  <si>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</si>
  <si>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</si>
  <si>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</si>
  <si>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</si>
  <si>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</si>
  <si>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</si>
  <si>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</si>
  <si>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</si>
  <si>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</si>
  <si>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</si>
  <si>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</si>
  <si>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</si>
  <si>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</si>
  <si>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</si>
  <si>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</si>
  <si>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</si>
  <si>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</si>
  <si>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</si>
  <si>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</si>
  <si>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</si>
  <si>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</si>
  <si>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</si>
  <si>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</si>
  <si>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</si>
  <si>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</si>
  <si>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</si>
  <si>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</si>
  <si>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</si>
  <si>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</si>
  <si>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</si>
  <si>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</si>
  <si>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</si>
  <si>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</si>
  <si>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</si>
  <si>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</si>
  <si>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</si>
  <si>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</si>
  <si>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</si>
  <si>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</si>
  <si>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</si>
  <si>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</si>
  <si>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</si>
  <si>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</si>
  <si>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</si>
  <si>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</si>
  <si>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</si>
  <si>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</si>
  <si>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</si>
  <si>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</si>
  <si>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</si>
  <si>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</si>
  <si>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</si>
  <si>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</si>
  <si>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</si>
  <si>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</si>
  <si>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</si>
  <si>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</si>
  <si>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</si>
  <si>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</si>
  <si>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</si>
  <si>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</si>
  <si>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</si>
  <si>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</si>
  <si>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</si>
  <si>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</si>
  <si>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</si>
  <si>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</si>
  <si>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</si>
  <si>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</si>
  <si>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</si>
  <si>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</si>
  <si>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</si>
  <si>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</si>
  <si>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</si>
  <si>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</si>
  <si>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</si>
  <si>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</si>
  <si>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</si>
  <si>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</si>
  <si>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</si>
  <si>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</si>
  <si>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</si>
  <si>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</si>
  <si>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</si>
  <si>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</si>
  <si>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</si>
  <si>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</si>
  <si>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</si>
  <si>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</si>
  <si>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</si>
  <si>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</si>
  <si>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</si>
  <si>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</si>
  <si>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</si>
  <si>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</si>
  <si>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</si>
  <si>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</si>
  <si>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</si>
  <si>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</si>
  <si>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</si>
  <si>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</si>
  <si>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</si>
  <si>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</si>
  <si>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</si>
  <si>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</si>
  <si>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</si>
  <si>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</si>
  <si>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</si>
  <si>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</si>
  <si>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</si>
  <si>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</si>
  <si>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</si>
  <si>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</si>
  <si>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</si>
  <si>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</si>
  <si>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</si>
  <si>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</si>
  <si>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</si>
  <si>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</si>
  <si>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</si>
  <si>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</si>
  <si>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</si>
  <si>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</si>
  <si>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</si>
  <si>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</si>
  <si>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</si>
  <si>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</si>
  <si>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</si>
  <si>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</si>
  <si>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</si>
  <si>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</si>
  <si>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</si>
  <si>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</si>
  <si>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</si>
  <si>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</si>
  <si>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</si>
  <si>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</si>
  <si>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</si>
  <si>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</si>
  <si>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</si>
  <si>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</si>
  <si>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</si>
  <si>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</si>
  <si>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</si>
  <si>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</si>
  <si>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</si>
  <si>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</si>
  <si>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</si>
  <si>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</si>
  <si>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</si>
  <si>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</si>
  <si>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</si>
  <si>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</si>
  <si>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</si>
  <si>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</si>
  <si>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</si>
  <si>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</si>
  <si>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</si>
  <si>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</si>
  <si>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</si>
  <si>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</si>
  <si>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</si>
  <si>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</si>
  <si>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</si>
  <si>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</si>
  <si>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</si>
  <si>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</si>
  <si>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</si>
  <si>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</si>
  <si>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</si>
  <si>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</si>
  <si>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</si>
  <si>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</si>
  <si>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</si>
  <si>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</si>
  <si>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</si>
  <si>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</si>
  <si>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</si>
  <si>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</si>
  <si>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</si>
  <si>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</si>
  <si>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</si>
  <si>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</si>
  <si>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</si>
  <si>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</si>
  <si>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</si>
  <si>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</si>
  <si>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</si>
  <si>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</si>
  <si>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</si>
  <si>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</si>
  <si>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</si>
  <si>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</si>
  <si>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</si>
  <si>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</si>
  <si>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</si>
  <si>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</si>
  <si>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</si>
  <si>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</si>
  <si>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</si>
  <si>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</si>
  <si>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</si>
  <si>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</si>
  <si>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</si>
  <si>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</si>
  <si>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</si>
  <si>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</si>
  <si>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</si>
  <si>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</si>
  <si>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</si>
  <si>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</si>
  <si>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</si>
  <si>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</si>
  <si>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</si>
  <si>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</si>
  <si>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</si>
  <si>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</si>
  <si>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</si>
  <si>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</si>
  <si>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</si>
  <si>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</si>
  <si>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</si>
  <si>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</si>
  <si>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</si>
  <si>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</si>
  <si>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</si>
  <si>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</si>
  <si>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</si>
  <si>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</si>
  <si>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</si>
  <si>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</si>
  <si>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</si>
  <si>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</si>
  <si>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</si>
  <si>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</si>
  <si>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</si>
  <si>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</si>
  <si>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</si>
  <si>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</si>
  <si>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</si>
  <si>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</si>
  <si>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</si>
  <si>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</si>
  <si>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</si>
  <si>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</si>
  <si>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</si>
  <si>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</si>
  <si>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</si>
  <si>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</si>
  <si>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</si>
  <si>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</si>
  <si>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</si>
  <si>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</si>
  <si>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</si>
  <si>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</si>
  <si>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</si>
  <si>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</si>
  <si>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</si>
  <si>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</si>
  <si>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</si>
  <si>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</si>
  <si>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</si>
  <si>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</si>
  <si>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</si>
  <si>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</si>
  <si>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</si>
  <si>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</si>
  <si>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</si>
  <si>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</si>
  <si>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</si>
  <si>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</si>
  <si>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</si>
  <si>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</si>
  <si>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</si>
  <si>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</si>
  <si>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</si>
  <si>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</si>
  <si>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</si>
  <si>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</si>
  <si>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</si>
  <si>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</si>
  <si>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</si>
  <si>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</si>
  <si>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</si>
  <si>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</si>
  <si>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</si>
  <si>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</si>
  <si>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</si>
  <si>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</si>
  <si>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</si>
  <si>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</si>
  <si>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</si>
  <si>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</si>
  <si>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</si>
  <si>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</si>
  <si>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</si>
  <si>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</si>
  <si>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</si>
  <si>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</si>
  <si>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</si>
  <si>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</si>
  <si>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</si>
  <si>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</si>
  <si>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</si>
  <si>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</si>
  <si>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</si>
  <si>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</si>
  <si>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</si>
  <si>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</si>
  <si>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</si>
  <si>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</si>
  <si>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</si>
  <si>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</si>
  <si>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</si>
  <si>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</si>
  <si>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</si>
  <si>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</si>
  <si>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</si>
  <si>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</si>
  <si>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</si>
  <si>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</si>
  <si>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</si>
  <si>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</si>
  <si>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</si>
  <si>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</si>
  <si>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</si>
  <si>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</si>
  <si>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</si>
  <si>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</si>
  <si>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</si>
  <si>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</si>
  <si>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</si>
  <si>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</si>
  <si>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</si>
  <si>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</si>
  <si>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</si>
  <si>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</si>
  <si>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</si>
  <si>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</si>
  <si>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</si>
  <si>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</si>
  <si>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</si>
  <si>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</si>
  <si>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</si>
  <si>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</si>
  <si>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</si>
  <si>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</si>
  <si>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</si>
  <si>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</si>
  <si>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</si>
  <si>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</si>
  <si>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</si>
  <si>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</si>
  <si>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</si>
  <si>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</si>
  <si>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</si>
  <si>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</si>
  <si>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</si>
  <si>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</si>
  <si>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</si>
  <si>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</si>
  <si>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</si>
  <si>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</si>
  <si>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</si>
  <si>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</si>
  <si>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</si>
  <si>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</si>
  <si>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</si>
  <si>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</si>
  <si>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</si>
  <si>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</si>
  <si>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</si>
  <si>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</si>
  <si>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</si>
  <si>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</si>
  <si>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</si>
  <si>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</si>
  <si>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</si>
  <si>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</si>
  <si>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</si>
  <si>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</si>
  <si>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</si>
  <si>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</si>
  <si>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</si>
  <si>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</si>
  <si>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</si>
  <si>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</si>
  <si>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</si>
  <si>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</si>
  <si>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</si>
  <si>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</si>
  <si>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</si>
  <si>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</si>
  <si>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</si>
  <si>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</si>
  <si>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</si>
  <si>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</si>
  <si>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</si>
  <si>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</si>
  <si>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</si>
  <si>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</si>
  <si>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</si>
  <si>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</si>
  <si>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</si>
  <si>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</si>
  <si>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</si>
  <si>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</si>
  <si>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</si>
  <si>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</si>
  <si>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</si>
  <si>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</si>
  <si>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</si>
  <si>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</si>
  <si>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</si>
  <si>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</si>
  <si>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</si>
  <si>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</si>
  <si>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</si>
  <si>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</si>
  <si>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</si>
  <si>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</si>
  <si>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</si>
  <si>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</si>
  <si>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</si>
  <si>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</si>
  <si>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</si>
  <si>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</si>
  <si>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</si>
  <si>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</si>
  <si>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</si>
  <si>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</si>
  <si>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</si>
  <si>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</si>
  <si>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</si>
  <si>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</si>
  <si>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</si>
  <si>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</si>
  <si>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</si>
  <si>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</si>
  <si>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</si>
  <si>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</si>
  <si>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</si>
  <si>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</si>
  <si>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</si>
  <si>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</si>
  <si>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</si>
  <si>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</si>
  <si>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</si>
  <si>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</si>
  <si>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</si>
  <si>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</si>
  <si>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</si>
  <si>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</si>
  <si>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</si>
  <si>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</si>
  <si>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</si>
  <si>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</si>
  <si>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</si>
  <si>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</si>
  <si>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</si>
  <si>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</si>
  <si>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</si>
  <si>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</si>
  <si>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</si>
  <si>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</si>
  <si>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</si>
  <si>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</si>
  <si>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</si>
  <si>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</si>
  <si>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</si>
  <si>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</si>
  <si>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</si>
  <si>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</si>
  <si>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</si>
  <si>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</si>
  <si>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</si>
  <si>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</si>
  <si>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</si>
  <si>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</si>
  <si>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</si>
  <si>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</si>
  <si>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</si>
  <si>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</si>
  <si>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</si>
  <si>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</si>
  <si>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</si>
  <si>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</si>
  <si>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</si>
  <si>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</si>
  <si>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</si>
  <si>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</si>
  <si>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</si>
  <si>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</si>
  <si>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</si>
  <si>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</si>
  <si>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</si>
  <si>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</si>
  <si>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</si>
  <si>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</si>
  <si>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</si>
  <si>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</si>
  <si>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</si>
  <si>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</si>
  <si>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</si>
  <si>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</si>
  <si>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</si>
  <si>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</si>
  <si>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</si>
  <si>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</si>
  <si>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</si>
  <si>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</si>
  <si>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</si>
  <si>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</si>
  <si>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</si>
  <si>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</si>
  <si>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</si>
  <si>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</si>
  <si>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</si>
  <si>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</si>
  <si>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</si>
  <si>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</si>
  <si>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</si>
  <si>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</si>
  <si>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</si>
  <si>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</si>
  <si>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</si>
  <si>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</si>
  <si>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</si>
  <si>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</si>
  <si>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</si>
  <si>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</si>
  <si>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</si>
  <si>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</si>
  <si>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</si>
  <si>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</si>
  <si>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</si>
  <si>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</si>
  <si>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</si>
  <si>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</si>
  <si>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</si>
  <si>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</si>
  <si>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</si>
  <si>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</si>
  <si>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</si>
  <si>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</si>
  <si>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</si>
  <si>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</si>
  <si>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</si>
  <si>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</si>
  <si>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</si>
  <si>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</si>
  <si>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</si>
  <si>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</si>
  <si>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</si>
  <si>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</si>
  <si>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</si>
  <si>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</si>
  <si>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</si>
  <si>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</si>
  <si>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</si>
  <si>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</si>
  <si>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</si>
  <si>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</si>
  <si>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</si>
  <si>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</si>
  <si>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</si>
  <si>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</si>
  <si>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</si>
  <si>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</si>
  <si>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</si>
  <si>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</si>
  <si>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</si>
  <si>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</si>
  <si>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</si>
  <si>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</si>
  <si>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</si>
  <si>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</si>
  <si>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</si>
  <si>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</si>
  <si>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</si>
  <si>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</si>
  <si>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</si>
  <si>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</si>
  <si>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</si>
  <si>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</si>
  <si>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</si>
  <si>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</si>
  <si>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</si>
  <si>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</si>
  <si>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</si>
  <si>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</si>
  <si>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</si>
  <si>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</si>
  <si>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</si>
  <si>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</si>
  <si>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</si>
  <si>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</si>
  <si>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</si>
  <si>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</si>
  <si>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</si>
  <si>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</si>
  <si>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</si>
  <si>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</si>
  <si>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</si>
  <si>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</si>
  <si>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</si>
  <si>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</si>
  <si>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</si>
  <si>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</si>
  <si>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</si>
  <si>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</si>
  <si>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</si>
  <si>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</si>
  <si>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</si>
  <si>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</si>
  <si>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</si>
  <si>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</si>
  <si>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</si>
  <si>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</si>
  <si>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</si>
  <si>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</si>
  <si>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</si>
  <si>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</si>
  <si>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</si>
  <si>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</si>
  <si>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</si>
  <si>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</si>
  <si>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</si>
  <si>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</si>
  <si>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</si>
  <si>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</si>
  <si>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</si>
  <si>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</si>
  <si>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</si>
  <si>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</si>
  <si>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</si>
  <si>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</si>
  <si>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</si>
  <si>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</si>
  <si>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</si>
  <si>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</si>
  <si>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</si>
  <si>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</si>
  <si>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</si>
  <si>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</si>
  <si>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</si>
  <si>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</si>
  <si>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</si>
  <si>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</si>
  <si>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</si>
  <si>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</si>
  <si>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</si>
  <si>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</si>
  <si>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</si>
  <si>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</si>
  <si>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</si>
  <si>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</si>
  <si>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</si>
  <si>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</si>
  <si>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</si>
  <si>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</si>
  <si>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</si>
  <si>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</si>
  <si>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</si>
  <si>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</si>
  <si>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</si>
  <si>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</si>
  <si>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</si>
  <si>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</si>
  <si>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</si>
  <si>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</si>
  <si>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</si>
  <si>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</si>
  <si>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</si>
  <si>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</si>
  <si>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</si>
  <si>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</si>
  <si>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</si>
  <si>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</si>
  <si>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</si>
  <si>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</si>
  <si>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</si>
  <si>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</si>
  <si>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</si>
  <si>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</si>
  <si>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</si>
  <si>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</si>
  <si>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</si>
  <si>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</si>
  <si>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</si>
  <si>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</si>
  <si>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</si>
  <si>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</si>
  <si>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</si>
  <si>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</si>
  <si>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</si>
  <si>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</si>
  <si>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</si>
  <si>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</si>
  <si>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</si>
  <si>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</si>
  <si>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</si>
  <si>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</si>
  <si>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</si>
  <si>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</si>
  <si>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</si>
  <si>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</si>
  <si>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</si>
  <si>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</si>
  <si>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</si>
  <si>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</si>
  <si>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</si>
  <si>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</si>
  <si>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</si>
  <si>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</si>
  <si>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</si>
  <si>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</si>
  <si>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</si>
  <si>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</si>
  <si>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</si>
  <si>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</si>
  <si>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</si>
  <si>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</si>
  <si>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</si>
  <si>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</si>
  <si>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</si>
  <si>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</si>
  <si>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</si>
  <si>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</si>
  <si>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</si>
  <si>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</si>
  <si>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</si>
  <si>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</si>
  <si>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</si>
  <si>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</si>
  <si>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</si>
  <si>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</si>
  <si>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</si>
  <si>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</si>
  <si>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</si>
  <si>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</si>
  <si>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</si>
  <si>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</si>
  <si>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</si>
  <si>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</si>
  <si>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</si>
  <si>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</si>
  <si>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</si>
  <si>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</si>
  <si>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</si>
  <si>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</si>
  <si>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</si>
  <si>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</si>
  <si>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</si>
  <si>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</si>
  <si>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</si>
  <si>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</si>
  <si>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</si>
  <si>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</si>
  <si>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</si>
  <si>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</si>
  <si>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</si>
  <si>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</si>
  <si>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</si>
  <si>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</si>
  <si>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</si>
  <si>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</si>
  <si>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</si>
  <si>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</si>
  <si>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</si>
  <si>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</si>
  <si>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</si>
  <si>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</si>
  <si>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</si>
  <si>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</si>
  <si>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</si>
  <si>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</si>
  <si>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</si>
  <si>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</si>
  <si>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</si>
  <si>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</si>
  <si>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</si>
  <si>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</si>
  <si>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</si>
  <si>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</si>
  <si>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</si>
  <si>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</si>
  <si>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</si>
  <si>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</si>
  <si>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</si>
  <si>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</si>
  <si>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</si>
  <si>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</si>
  <si>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</si>
  <si>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</si>
  <si>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</si>
  <si>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</si>
  <si>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</si>
  <si>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</si>
  <si>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</si>
  <si>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</si>
  <si>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</si>
  <si>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</si>
  <si>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</si>
  <si>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</si>
  <si>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</si>
  <si>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</si>
  <si>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</si>
  <si>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</si>
  <si>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</si>
  <si>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</si>
  <si>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</si>
  <si>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</si>
  <si>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</si>
  <si>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</si>
  <si>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</si>
  <si>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</si>
  <si>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</si>
  <si>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</si>
  <si>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</si>
  <si>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</si>
  <si>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</si>
  <si>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</si>
  <si>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</si>
  <si>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</si>
  <si>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</si>
  <si>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</si>
  <si>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</si>
  <si>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</si>
  <si>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</si>
  <si>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</si>
  <si>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</si>
  <si>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</si>
  <si>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</si>
  <si>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</si>
  <si>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</si>
  <si>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</si>
  <si>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</si>
  <si>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</si>
  <si>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</si>
  <si>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</si>
  <si>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</si>
  <si>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</si>
  <si>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</si>
  <si>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</si>
  <si>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</si>
  <si>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</si>
  <si>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</si>
  <si>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</si>
  <si>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</si>
  <si>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</si>
  <si>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</si>
  <si>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</si>
  <si>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</si>
  <si>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</si>
  <si>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</si>
  <si>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</si>
  <si>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</si>
  <si>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</si>
  <si>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</si>
  <si>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</si>
  <si>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</si>
  <si>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</si>
  <si>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</si>
  <si>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</si>
  <si>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</si>
  <si>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</si>
  <si>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</si>
  <si>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</si>
  <si>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</si>
  <si>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</si>
  <si>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</si>
  <si>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</si>
  <si>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</si>
  <si>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</si>
  <si>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</si>
  <si>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</si>
  <si>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</si>
  <si>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</si>
  <si>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</si>
  <si>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</si>
  <si>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</si>
  <si>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</si>
  <si>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</si>
  <si>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</si>
  <si>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</si>
  <si>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</si>
  <si>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</si>
  <si>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</si>
  <si>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</si>
  <si>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</si>
  <si>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</si>
  <si>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</si>
  <si>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</si>
  <si>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</si>
  <si>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</si>
  <si>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</si>
  <si>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</si>
  <si>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</si>
  <si>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</si>
  <si>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</si>
  <si>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</si>
  <si>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</si>
  <si>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</si>
  <si>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</si>
  <si>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</si>
  <si>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</si>
  <si>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</si>
  <si>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</si>
  <si>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</si>
  <si>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</si>
  <si>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</si>
  <si>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</si>
  <si>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</si>
  <si>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</si>
  <si>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</si>
  <si>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</si>
  <si>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</si>
  <si>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</si>
  <si>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</si>
  <si>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</si>
  <si>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</si>
  <si>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</si>
  <si>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</si>
  <si>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</si>
  <si>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</si>
  <si>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</si>
  <si>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</si>
  <si>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</si>
  <si>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</si>
  <si>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</si>
  <si>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</si>
  <si>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</si>
  <si>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</si>
  <si>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</si>
  <si>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</si>
  <si>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</si>
  <si>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</si>
  <si>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</si>
  <si>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</si>
  <si>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</si>
  <si>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</si>
  <si>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</si>
  <si>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</si>
  <si>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</si>
  <si>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</si>
  <si>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</si>
  <si>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</si>
  <si>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</si>
  <si>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</si>
  <si>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</si>
  <si>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</si>
  <si>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</si>
  <si>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</si>
  <si>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</si>
  <si>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</si>
  <si>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</si>
  <si>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</si>
  <si>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</si>
  <si>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</si>
  <si>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</si>
  <si>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</si>
  <si>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</si>
  <si>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</si>
  <si>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</si>
  <si>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</si>
  <si>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</si>
  <si>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</si>
  <si>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</si>
  <si>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</si>
  <si>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</si>
  <si>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</si>
  <si>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</si>
  <si>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</si>
  <si>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</si>
  <si>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</si>
  <si>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</si>
  <si>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</si>
  <si>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</si>
  <si>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</si>
  <si>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</si>
  <si>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</si>
  <si>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</si>
  <si>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</si>
  <si>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</si>
  <si>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</si>
  <si>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</si>
  <si>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</si>
  <si>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</si>
  <si>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</si>
  <si>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</si>
  <si>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</si>
  <si>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</si>
  <si>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</si>
  <si>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</si>
  <si>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</si>
  <si>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</si>
  <si>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</si>
  <si>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</si>
  <si>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</si>
  <si>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</si>
  <si>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</si>
  <si>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</si>
  <si>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</si>
  <si>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</si>
  <si>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</si>
  <si>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</si>
  <si>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</si>
  <si>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</si>
  <si>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</si>
  <si>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</si>
  <si>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</si>
  <si>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</si>
  <si>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</si>
  <si>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</si>
  <si>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</si>
  <si>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</si>
  <si>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</si>
  <si>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</si>
  <si>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</si>
  <si>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</si>
  <si>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</si>
  <si>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</si>
  <si>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</si>
  <si>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</si>
  <si>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</si>
  <si>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</si>
  <si>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</si>
  <si>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</si>
  <si>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</si>
  <si>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</si>
  <si>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</si>
  <si>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</si>
  <si>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</si>
  <si>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</si>
  <si>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</si>
  <si>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</si>
  <si>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</si>
  <si>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</si>
  <si>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</si>
  <si>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</si>
  <si>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</si>
  <si>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</si>
  <si>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</si>
  <si>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</si>
  <si>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</si>
  <si>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</si>
  <si>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</si>
  <si>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</si>
  <si>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</si>
  <si>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</si>
  <si>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</si>
  <si>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</si>
  <si>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</si>
  <si>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</si>
  <si>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</si>
  <si>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</si>
  <si>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</si>
  <si>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</si>
  <si>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</si>
  <si>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</si>
  <si>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</si>
  <si>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</si>
  <si>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</si>
  <si>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</si>
  <si>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</si>
  <si>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</si>
  <si>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</si>
  <si>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</si>
  <si>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</si>
  <si>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</si>
  <si>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</si>
  <si>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</si>
  <si>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</si>
  <si>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</si>
  <si>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</si>
  <si>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</si>
  <si>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</si>
  <si>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</si>
  <si>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</si>
  <si>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</si>
  <si>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</si>
  <si>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</si>
  <si>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</si>
  <si>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</si>
  <si>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</si>
  <si>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</si>
  <si>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</si>
  <si>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</si>
  <si>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</si>
  <si>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</si>
  <si>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</si>
  <si>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</si>
  <si>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</si>
  <si>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</si>
  <si>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</si>
  <si>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</si>
  <si>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</si>
  <si>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</si>
  <si>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</si>
  <si>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</si>
  <si>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</si>
  <si>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</si>
  <si>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</si>
  <si>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</si>
  <si>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</si>
  <si>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</si>
  <si>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</si>
  <si>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</si>
  <si>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</si>
  <si>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</si>
  <si>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</si>
  <si>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</si>
  <si>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</si>
  <si>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</si>
  <si>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</si>
  <si>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</si>
  <si>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</si>
  <si>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</si>
  <si>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</si>
  <si>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</si>
  <si>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</si>
  <si>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</si>
  <si>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</si>
  <si>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</si>
  <si>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</si>
  <si>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</si>
  <si>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</si>
  <si>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</si>
  <si>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</si>
  <si>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</si>
  <si>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</si>
  <si>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</si>
  <si>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</si>
  <si>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</si>
  <si>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</si>
  <si>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</si>
  <si>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</si>
  <si>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</si>
  <si>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</si>
  <si>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</si>
  <si>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</si>
  <si>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</si>
  <si>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</si>
  <si>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</si>
  <si>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</si>
  <si>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</si>
  <si>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</si>
  <si>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</si>
  <si>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</si>
  <si>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</si>
  <si>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</si>
  <si>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</si>
  <si>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</si>
  <si>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</si>
  <si>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</si>
  <si>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</si>
  <si>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</si>
  <si>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</si>
  <si>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</si>
  <si>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</si>
  <si>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</si>
  <si>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</si>
  <si>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</si>
  <si>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</si>
  <si>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</si>
  <si>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</si>
  <si>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</si>
  <si>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</si>
  <si>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</si>
  <si>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</si>
  <si>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</si>
  <si>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</si>
  <si>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</si>
  <si>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</si>
  <si>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</si>
  <si>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</si>
  <si>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</si>
  <si>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</si>
  <si>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</si>
  <si>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</si>
  <si>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</si>
  <si>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</si>
  <si>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</si>
  <si>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</si>
  <si>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</si>
  <si>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</si>
  <si>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</si>
  <si>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</si>
  <si>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</si>
  <si>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</si>
  <si>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</si>
  <si>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</si>
  <si>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</si>
  <si>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</si>
  <si>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</si>
  <si>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</si>
  <si>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</si>
  <si>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</si>
  <si>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</si>
  <si>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</si>
  <si>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</si>
  <si>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</si>
  <si>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</si>
  <si>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</si>
  <si>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</si>
  <si>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</si>
  <si>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</si>
  <si>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</si>
  <si>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</si>
  <si>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</si>
  <si>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</si>
  <si>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</si>
  <si>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</si>
  <si>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</si>
  <si>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</si>
  <si>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</si>
  <si>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</si>
  <si>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</si>
  <si>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</si>
  <si>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</si>
  <si>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</si>
  <si>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</si>
  <si>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</si>
  <si>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</si>
  <si>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</si>
  <si>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</si>
  <si>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</si>
  <si>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</si>
  <si>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</si>
  <si>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</si>
  <si>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</si>
  <si>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</si>
  <si>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</si>
  <si>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</si>
  <si>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</si>
  <si>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</si>
  <si>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</si>
  <si>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</si>
  <si>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</si>
  <si>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</si>
  <si>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</si>
  <si>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</si>
  <si>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</si>
  <si>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</si>
  <si>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</si>
  <si>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</si>
  <si>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</si>
  <si>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</si>
  <si>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</si>
  <si>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</si>
  <si>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</si>
  <si>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</si>
  <si>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</si>
  <si>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</si>
  <si>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</si>
  <si>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</si>
  <si>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</si>
  <si>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</si>
  <si>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</si>
  <si>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</si>
  <si>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</si>
  <si>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</si>
  <si>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</si>
  <si>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</si>
  <si>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</si>
  <si>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</si>
  <si>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</si>
  <si>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</si>
  <si>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</si>
  <si>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</si>
  <si>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</si>
  <si>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</si>
  <si>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</si>
  <si>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</si>
  <si>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</si>
  <si>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</si>
  <si>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</si>
  <si>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</si>
  <si>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</si>
  <si>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</si>
  <si>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</si>
  <si>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</si>
  <si>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</si>
  <si>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</si>
  <si>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</si>
  <si>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</si>
  <si>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</si>
  <si>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</si>
  <si>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</si>
  <si>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</si>
  <si>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</si>
  <si>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</si>
  <si>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</si>
  <si>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</si>
  <si>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</si>
  <si>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</si>
  <si>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</si>
  <si>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</si>
  <si>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</si>
  <si>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</si>
  <si>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</si>
  <si>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</si>
  <si>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</si>
  <si>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</si>
  <si>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</si>
  <si>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</si>
  <si>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</si>
  <si>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</si>
  <si>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</si>
  <si>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</si>
  <si>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</si>
  <si>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</si>
  <si>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</si>
  <si>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</si>
  <si>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</si>
  <si>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</si>
  <si>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</si>
  <si>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</si>
  <si>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</si>
  <si>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</si>
  <si>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</si>
  <si>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</si>
  <si>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</si>
  <si>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</si>
  <si>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</si>
  <si>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</si>
  <si>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</si>
  <si>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</si>
  <si>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</si>
  <si>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</si>
  <si>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</si>
  <si>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</si>
  <si>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</si>
  <si>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</si>
  <si>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</si>
  <si>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</si>
  <si>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</si>
  <si>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</si>
  <si>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</si>
  <si>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</si>
  <si>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</si>
  <si>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</si>
  <si>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</si>
  <si>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</si>
  <si>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</si>
  <si>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</si>
  <si>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</si>
  <si>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</si>
  <si>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</si>
  <si>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</si>
  <si>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</si>
  <si>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</si>
  <si>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</si>
  <si>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</si>
  <si>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</si>
  <si>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</si>
  <si>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</si>
  <si>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</si>
  <si>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</si>
  <si>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</si>
  <si>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</si>
  <si>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</si>
  <si>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</si>
  <si>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</si>
  <si>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</si>
  <si>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</si>
  <si>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</si>
  <si>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</si>
  <si>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</si>
  <si>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</si>
  <si>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</si>
  <si>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</si>
  <si>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</si>
  <si>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</si>
  <si>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</si>
  <si>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</si>
  <si>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</si>
  <si>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</si>
  <si>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</si>
  <si>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</si>
  <si>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</si>
  <si>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</si>
  <si>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</si>
  <si>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</si>
  <si>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</si>
  <si>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</si>
  <si>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</si>
  <si>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</si>
  <si>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</si>
  <si>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</si>
  <si>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</si>
  <si>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</si>
  <si>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</si>
  <si>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</si>
  <si>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</si>
  <si>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</si>
  <si>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</si>
  <si>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</si>
  <si>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</si>
  <si>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</si>
  <si>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</si>
  <si>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</si>
  <si>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</si>
  <si>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</si>
  <si>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</si>
  <si>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</si>
  <si>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</si>
  <si>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</si>
  <si>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</si>
  <si>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</si>
  <si>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</si>
  <si>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</si>
  <si>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</si>
  <si>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</si>
  <si>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</si>
  <si>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</si>
  <si>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</si>
  <si>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</si>
  <si>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</si>
  <si>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</si>
  <si>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</si>
  <si>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</si>
  <si>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</si>
  <si>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</si>
  <si>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</si>
  <si>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</si>
  <si>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</si>
  <si>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</si>
  <si>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</si>
  <si>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</si>
  <si>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</si>
  <si>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</si>
  <si>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</si>
  <si>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</si>
  <si>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</si>
  <si>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</si>
  <si>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</si>
  <si>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</si>
  <si>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</si>
  <si>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</si>
  <si>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</si>
  <si>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</si>
  <si>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</si>
  <si>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</si>
  <si>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</si>
  <si>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</si>
  <si>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</si>
  <si>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</si>
  <si>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</si>
  <si>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</si>
  <si>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</si>
  <si>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</si>
  <si>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</si>
  <si>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</si>
  <si>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</si>
  <si>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</si>
  <si>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</si>
  <si>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</si>
  <si>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</si>
  <si>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</si>
  <si>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</si>
  <si>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</si>
  <si>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</si>
  <si>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</si>
  <si>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</si>
  <si>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</si>
  <si>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</si>
  <si>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</si>
  <si>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</si>
  <si>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</si>
  <si>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</si>
  <si>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</si>
  <si>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</si>
  <si>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</si>
  <si>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</si>
  <si>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</si>
  <si>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</si>
  <si>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</si>
  <si>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</si>
  <si>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</si>
  <si>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</si>
  <si>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</si>
  <si>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</si>
  <si>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</si>
  <si>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</si>
  <si>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</si>
  <si>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</si>
  <si>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</si>
  <si>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</si>
  <si>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</si>
  <si>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</si>
  <si>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</si>
  <si>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</si>
  <si>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</si>
  <si>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</si>
  <si>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</si>
  <si>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</si>
  <si>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</si>
  <si>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</si>
  <si>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</si>
  <si>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</si>
  <si>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</si>
  <si>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</si>
  <si>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</si>
  <si>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</si>
  <si>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</si>
  <si>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</si>
  <si>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</si>
  <si>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</si>
  <si>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</si>
  <si>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</si>
  <si>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</si>
  <si>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</si>
  <si>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</si>
  <si>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</si>
  <si>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</si>
  <si>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</si>
  <si>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</si>
  <si>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</si>
  <si>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</si>
  <si>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</si>
  <si>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</si>
  <si>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</si>
  <si>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</si>
  <si>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</si>
  <si>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</si>
  <si>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</si>
  <si>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</si>
  <si>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</si>
  <si>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</si>
  <si>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</si>
  <si>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</si>
  <si>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</si>
  <si>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</si>
  <si>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</si>
  <si>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</si>
  <si>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</si>
  <si>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</si>
  <si>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</si>
  <si>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</si>
  <si>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</si>
  <si>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</si>
  <si>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</si>
  <si>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</si>
  <si>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</si>
  <si>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</si>
  <si>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</si>
  <si>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</si>
  <si>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</si>
  <si>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</si>
  <si>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</si>
  <si>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</si>
  <si>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</si>
  <si>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</si>
  <si>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</si>
  <si>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</si>
  <si>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</si>
  <si>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</si>
  <si>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</si>
  <si>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</si>
  <si>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</si>
  <si>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</si>
  <si>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</si>
  <si>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</si>
  <si>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</si>
  <si>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</si>
  <si>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</si>
  <si>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</si>
  <si>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</si>
  <si>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</si>
  <si>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</si>
  <si>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</si>
  <si>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</si>
  <si>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</si>
  <si>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</si>
  <si>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</si>
  <si>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</si>
  <si>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</si>
  <si>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</si>
  <si>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</si>
  <si>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</si>
  <si>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</si>
  <si>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</si>
  <si>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</si>
  <si>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</si>
  <si>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</si>
  <si>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</si>
  <si>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</si>
  <si>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</si>
  <si>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</si>
  <si>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</si>
  <si>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</si>
  <si>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</si>
  <si>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</si>
  <si>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</si>
  <si>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</si>
  <si>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</si>
  <si>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</si>
  <si>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</si>
  <si>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</si>
  <si>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</si>
  <si>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</si>
  <si>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</si>
  <si>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</si>
  <si>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</si>
  <si>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</si>
  <si>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</si>
  <si>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</si>
  <si>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</si>
  <si>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</si>
  <si>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</si>
  <si>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</si>
  <si>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</si>
  <si>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</si>
  <si>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</si>
  <si>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</si>
  <si>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</si>
  <si>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</si>
  <si>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</si>
  <si>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</si>
  <si>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</si>
  <si>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</si>
  <si>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</si>
  <si>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</si>
  <si>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</si>
  <si>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</si>
  <si>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</si>
  <si>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</si>
  <si>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</si>
  <si>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</si>
  <si>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</si>
  <si>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</si>
  <si>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</si>
  <si>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</si>
  <si>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</si>
  <si>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</si>
  <si>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</si>
  <si>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</si>
  <si>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</si>
  <si>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</si>
  <si>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</si>
  <si>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</si>
  <si>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</si>
  <si>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</si>
  <si>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</si>
  <si>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</si>
  <si>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</si>
  <si>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</si>
  <si>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</si>
  <si>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</si>
  <si>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</si>
  <si>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</si>
  <si>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</si>
  <si>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</si>
  <si>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</si>
  <si>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</si>
  <si>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</si>
  <si>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</si>
  <si>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</si>
  <si>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</si>
  <si>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</si>
  <si>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</si>
  <si>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</si>
  <si>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</si>
  <si>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</si>
  <si>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</si>
  <si>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</si>
  <si>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</si>
  <si>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</si>
  <si>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</si>
  <si>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</si>
  <si>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</si>
  <si>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</si>
  <si>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</si>
  <si>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</si>
  <si>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</si>
  <si>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</si>
  <si>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</si>
  <si>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</si>
  <si>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</si>
  <si>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</si>
  <si>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</si>
  <si>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</si>
  <si>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</si>
  <si>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</si>
  <si>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</si>
  <si>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</si>
  <si>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</si>
  <si>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</si>
  <si>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</si>
  <si>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</si>
  <si>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</si>
  <si>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</si>
  <si>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</si>
  <si>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</si>
  <si>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</si>
  <si>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</si>
  <si>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</si>
  <si>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</si>
  <si>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</si>
  <si>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</si>
  <si>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</si>
  <si>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</si>
  <si>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</si>
  <si>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</si>
  <si>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</si>
  <si>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</si>
  <si>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</si>
  <si>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</si>
  <si>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</si>
  <si>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</si>
  <si>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</si>
  <si>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</si>
  <si>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</si>
  <si>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</si>
  <si>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</si>
  <si>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</si>
  <si>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</si>
  <si>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</si>
  <si>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</si>
  <si>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</si>
  <si>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</si>
  <si>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</si>
  <si>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</si>
  <si>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</si>
  <si>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</si>
  <si>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</si>
  <si>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</si>
  <si>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</si>
  <si>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</si>
  <si>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</si>
  <si>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</si>
  <si>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</si>
  <si>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</si>
  <si>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</si>
  <si>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</si>
  <si>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</si>
  <si>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</si>
  <si>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</si>
  <si>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</si>
  <si>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</si>
  <si>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</si>
  <si>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</si>
  <si>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</si>
  <si>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</si>
  <si>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</si>
  <si>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</si>
  <si>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</si>
  <si>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</si>
  <si>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</si>
  <si>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</si>
  <si>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</si>
  <si>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</si>
  <si>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</si>
  <si>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</si>
  <si>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</si>
  <si>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</si>
  <si>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</si>
  <si>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</si>
  <si>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</si>
  <si>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</si>
  <si>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</si>
  <si>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</si>
  <si>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</si>
  <si>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</si>
  <si>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</si>
  <si>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</si>
  <si>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</si>
  <si>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</si>
  <si>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</si>
  <si>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</si>
  <si>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</si>
  <si>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</si>
  <si>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</si>
  <si>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</si>
  <si>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</si>
  <si>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</si>
  <si>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</si>
  <si>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</si>
  <si>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</si>
  <si>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</si>
  <si>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</si>
  <si>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</si>
  <si>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</si>
  <si>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</si>
  <si>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</si>
  <si>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</si>
  <si>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</si>
  <si>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</si>
  <si>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</si>
  <si>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</si>
  <si>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</si>
  <si>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</si>
  <si>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</si>
  <si>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</si>
  <si>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</si>
  <si>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</si>
  <si>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</si>
  <si>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</si>
  <si>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</si>
  <si>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</si>
  <si>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</si>
  <si>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</si>
  <si>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</si>
  <si>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</si>
  <si>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</si>
  <si>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</si>
  <si>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</si>
  <si>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</si>
  <si>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</si>
  <si>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</si>
  <si>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</si>
  <si>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</si>
  <si>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</si>
  <si>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</si>
  <si>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</si>
  <si>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</si>
  <si>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</si>
  <si>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</si>
  <si>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</si>
  <si>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</si>
  <si>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</si>
  <si>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</si>
  <si>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</si>
  <si>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</si>
  <si>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</si>
  <si>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</si>
  <si>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</si>
  <si>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</si>
  <si>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</si>
  <si>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</si>
  <si>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</si>
  <si>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</si>
  <si>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</si>
  <si>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</si>
  <si>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</si>
  <si>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</si>
  <si>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</si>
  <si>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</si>
  <si>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</si>
  <si>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</si>
  <si>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</si>
  <si>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</si>
  <si>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</si>
  <si>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</si>
  <si>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</si>
  <si>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</si>
  <si>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</si>
  <si>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</si>
  <si>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</si>
  <si>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</si>
  <si>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</si>
  <si>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</si>
  <si>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</si>
  <si>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</si>
  <si>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</si>
  <si>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</si>
  <si>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</si>
  <si>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</si>
  <si>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</si>
  <si>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</si>
  <si>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</si>
  <si>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</si>
  <si>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</si>
  <si>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</si>
  <si>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</si>
  <si>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</si>
  <si>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</si>
  <si>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</si>
  <si>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</si>
  <si>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</si>
  <si>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</si>
  <si>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</si>
  <si>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</si>
  <si>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</si>
  <si>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</si>
  <si>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</si>
  <si>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</si>
  <si>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</si>
  <si>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</si>
  <si>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</si>
  <si>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</si>
  <si>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</si>
  <si>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</si>
  <si>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</si>
  <si>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</si>
  <si>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</si>
  <si>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</si>
  <si>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</si>
  <si>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</si>
  <si>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</si>
  <si>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</si>
  <si>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</si>
  <si>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</si>
  <si>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</si>
  <si>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</si>
  <si>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</si>
  <si>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</si>
  <si>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</si>
  <si>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</si>
  <si>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</si>
  <si>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</si>
  <si>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</si>
  <si>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</si>
  <si>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</si>
  <si>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</si>
  <si>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</si>
  <si>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</si>
  <si>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</si>
  <si>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</si>
  <si>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</si>
  <si>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</si>
  <si>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</si>
  <si>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</si>
  <si>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</si>
  <si>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</si>
  <si>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</si>
  <si>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</si>
  <si>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</si>
  <si>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</si>
  <si>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</si>
  <si>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</si>
  <si>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</si>
  <si>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</si>
  <si>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</si>
  <si>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</si>
  <si>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</si>
  <si>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</si>
  <si>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</si>
  <si>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</si>
  <si>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</si>
  <si>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</si>
  <si>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</si>
  <si>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</si>
  <si>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</si>
  <si>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</si>
  <si>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</si>
  <si>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</si>
  <si>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</si>
  <si>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</si>
  <si>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</si>
  <si>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</si>
  <si>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</si>
  <si>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</si>
  <si>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</si>
  <si>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</si>
  <si>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</si>
  <si>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</si>
  <si>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</si>
  <si>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</si>
  <si>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</si>
  <si>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</si>
  <si>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</si>
  <si>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</si>
  <si>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</si>
  <si>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</si>
  <si>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</si>
  <si>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</si>
  <si>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</si>
  <si>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</si>
  <si>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</si>
  <si>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</si>
  <si>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</si>
  <si>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</si>
  <si>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</si>
  <si>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</si>
  <si>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</si>
  <si>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</si>
  <si>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</si>
  <si>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</si>
  <si>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</si>
  <si>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</si>
  <si>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</si>
  <si>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</si>
  <si>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</si>
  <si>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</si>
  <si>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</si>
  <si>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</si>
  <si>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</si>
  <si>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</si>
  <si>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</si>
  <si>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</si>
  <si>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</si>
  <si>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</si>
  <si>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</si>
  <si>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</si>
  <si>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</si>
  <si>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</si>
  <si>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</si>
  <si>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</si>
  <si>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</si>
  <si>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</si>
  <si>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</si>
  <si>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</si>
  <si>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</si>
  <si>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</si>
  <si>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</si>
  <si>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</si>
  <si>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</si>
  <si>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</si>
  <si>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</si>
  <si>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</si>
  <si>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</si>
  <si>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</si>
  <si>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</si>
  <si>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</si>
  <si>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</si>
  <si>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</si>
  <si>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</si>
  <si>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</si>
  <si>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</si>
  <si>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</si>
  <si>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</si>
  <si>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</si>
  <si>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</si>
  <si>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</si>
  <si>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</si>
  <si>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</si>
  <si>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</si>
  <si>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</si>
  <si>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</si>
  <si>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</si>
  <si>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</si>
  <si>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</si>
  <si>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</si>
  <si>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</si>
  <si>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</si>
  <si>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</si>
  <si>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</si>
  <si>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</si>
  <si>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</si>
  <si>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</si>
  <si>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</si>
  <si>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</si>
  <si>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</si>
  <si>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</si>
  <si>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</si>
  <si>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</si>
  <si>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</si>
  <si>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</si>
  <si>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</si>
  <si>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</si>
  <si>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</si>
  <si>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</si>
  <si>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</si>
  <si>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</si>
  <si>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</si>
  <si>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</si>
  <si>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</si>
  <si>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</si>
  <si>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</si>
  <si>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</si>
  <si>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</si>
  <si>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</si>
  <si>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</si>
  <si>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</si>
  <si>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</si>
  <si>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</si>
  <si>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</si>
  <si>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</si>
  <si>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</si>
  <si>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</si>
  <si>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</si>
  <si>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</si>
  <si>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</si>
  <si>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</si>
  <si>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</si>
  <si>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</si>
  <si>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</si>
  <si>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</si>
  <si>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</si>
  <si>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</si>
  <si>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</si>
  <si>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</si>
  <si>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</si>
  <si>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</si>
  <si>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</si>
  <si>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</si>
  <si>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</si>
  <si>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</si>
  <si>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</si>
  <si>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</si>
  <si>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</si>
  <si>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</si>
  <si>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</si>
  <si>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</si>
  <si>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</si>
  <si>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</si>
  <si>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</si>
  <si>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</si>
  <si>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</si>
  <si>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</si>
  <si>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</si>
  <si>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</si>
  <si>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</si>
  <si>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</si>
  <si>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</si>
  <si>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</si>
  <si>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</si>
  <si>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</si>
  <si>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</si>
  <si>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</si>
  <si>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</si>
  <si>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</si>
  <si>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</si>
  <si>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</si>
  <si>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</si>
  <si>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</si>
  <si>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</si>
  <si>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</si>
  <si>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</si>
  <si>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</si>
  <si>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</si>
  <si>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</si>
  <si>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</si>
  <si>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</si>
  <si>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</si>
  <si>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</si>
  <si>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</si>
  <si>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</si>
  <si>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</si>
  <si>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</si>
  <si>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</si>
  <si>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</si>
  <si>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</si>
  <si>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</si>
  <si>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</si>
  <si>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</si>
  <si>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</si>
  <si>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</si>
  <si>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</si>
  <si>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</si>
  <si>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</si>
  <si>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</si>
  <si>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</si>
  <si>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</si>
  <si>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</si>
  <si>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</si>
  <si>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</si>
  <si>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</si>
  <si>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</si>
  <si>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</si>
  <si>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</si>
  <si>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</si>
  <si>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</si>
  <si>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</si>
  <si>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</si>
  <si>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</si>
  <si>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</si>
  <si>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</si>
  <si>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</si>
  <si>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</si>
  <si>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</si>
  <si>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</si>
  <si>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</si>
  <si>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</si>
  <si>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</si>
  <si>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</si>
  <si>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</si>
  <si>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</si>
  <si>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</si>
  <si>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</si>
  <si>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</si>
  <si>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</si>
  <si>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</si>
  <si>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</si>
  <si>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</si>
  <si>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</si>
  <si>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</si>
  <si>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</si>
  <si>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</si>
  <si>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</si>
  <si>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</si>
  <si>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</si>
  <si>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</si>
  <si>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</si>
  <si>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</si>
  <si>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</si>
  <si>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</si>
  <si>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</si>
  <si>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</si>
  <si>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</si>
  <si>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</si>
  <si>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</si>
  <si>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</si>
  <si>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</si>
  <si>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</si>
  <si>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</si>
  <si>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</si>
  <si>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</si>
  <si>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</si>
  <si>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</si>
  <si>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</si>
  <si>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</si>
  <si>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</si>
  <si>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</si>
  <si>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</si>
  <si>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</si>
  <si>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</si>
  <si>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</si>
  <si>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</si>
  <si>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</si>
  <si>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</si>
  <si>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</si>
  <si>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</si>
  <si>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</si>
  <si>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</si>
  <si>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</si>
  <si>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</si>
  <si>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</si>
  <si>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</si>
  <si>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</si>
  <si>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</si>
  <si>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</si>
  <si>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</si>
  <si>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</si>
  <si>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</si>
  <si>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</si>
  <si>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</si>
  <si>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</si>
  <si>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</si>
  <si>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</si>
  <si>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</si>
  <si>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</si>
  <si>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</si>
  <si>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</si>
  <si>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</si>
  <si>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</si>
  <si>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</si>
  <si>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</si>
  <si>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</si>
  <si>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</si>
  <si>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</si>
  <si>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</si>
  <si>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</si>
  <si>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</si>
  <si>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</si>
  <si>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</si>
  <si>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</si>
  <si>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</si>
  <si>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</si>
  <si>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</si>
  <si>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</si>
  <si>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</si>
  <si>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</si>
  <si>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</si>
  <si>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</si>
  <si>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</si>
  <si>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</si>
  <si>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</si>
  <si>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</si>
  <si>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</si>
  <si>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</si>
  <si>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</si>
  <si>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</si>
  <si>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</si>
  <si>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</si>
  <si>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</si>
  <si>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</si>
  <si>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</si>
  <si>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</si>
  <si>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</si>
  <si>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</si>
  <si>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</si>
  <si>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</si>
  <si>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</si>
  <si>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</si>
  <si>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</si>
  <si>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</si>
  <si>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</si>
  <si>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</si>
  <si>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</si>
  <si>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</si>
  <si>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</si>
  <si>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</si>
  <si>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</si>
  <si>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</si>
  <si>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</si>
  <si>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</si>
  <si>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</si>
  <si>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</si>
  <si>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</si>
  <si>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</si>
  <si>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</si>
  <si>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</si>
  <si>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</si>
  <si>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</si>
  <si>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</si>
  <si>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</si>
  <si>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</si>
  <si>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</si>
  <si>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</si>
  <si>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</si>
  <si>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</si>
  <si>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</si>
  <si>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</si>
  <si>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</si>
  <si>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</si>
  <si>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</si>
  <si>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</si>
  <si>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</si>
  <si>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</si>
  <si>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</si>
  <si>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</si>
  <si>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</si>
  <si>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</si>
  <si>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</si>
  <si>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</si>
  <si>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</si>
  <si>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</si>
  <si>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</si>
  <si>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</si>
  <si>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</si>
  <si>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</si>
  <si>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</si>
  <si>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</si>
  <si>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</si>
  <si>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</si>
  <si>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</si>
  <si>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</si>
  <si>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</si>
  <si>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</si>
  <si>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</si>
  <si>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</si>
  <si>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</si>
  <si>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</si>
  <si>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</si>
  <si>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</si>
  <si>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</si>
  <si>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</si>
  <si>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</si>
  <si>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</si>
  <si>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</si>
  <si>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</si>
  <si>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</si>
  <si>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</si>
  <si>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</si>
  <si>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</si>
  <si>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</si>
  <si>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</si>
  <si>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</si>
  <si>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</si>
  <si>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</si>
  <si>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</si>
  <si>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</si>
  <si>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</si>
  <si>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</si>
  <si>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</si>
  <si>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</si>
  <si>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</si>
  <si>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</si>
  <si>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</si>
  <si>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</si>
  <si>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</si>
  <si>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</si>
  <si>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</si>
  <si>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</si>
  <si>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</si>
  <si>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</si>
  <si>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</si>
  <si>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</si>
  <si>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</si>
  <si>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</si>
  <si>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</si>
  <si>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</si>
  <si>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</si>
  <si>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</si>
  <si>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</si>
  <si>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</si>
  <si>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</si>
  <si>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</si>
  <si>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</si>
  <si>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</si>
  <si>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</si>
  <si>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</si>
  <si>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</si>
  <si>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</si>
  <si>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</si>
  <si>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</si>
  <si>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</si>
  <si>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</si>
  <si>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</si>
  <si>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</si>
  <si>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</si>
  <si>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</si>
  <si>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</si>
  <si>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</si>
  <si>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</si>
  <si>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</si>
  <si>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</si>
  <si>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</si>
  <si>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</si>
  <si>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</si>
  <si>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</si>
  <si>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</si>
  <si>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</si>
  <si>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</si>
  <si>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</si>
  <si>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</si>
  <si>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</si>
  <si>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</si>
  <si>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</si>
  <si>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</si>
  <si>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</si>
  <si>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</si>
  <si>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</si>
  <si>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</si>
  <si>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</si>
  <si>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</si>
  <si>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</si>
  <si>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</si>
  <si>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</si>
  <si>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</si>
  <si>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</si>
  <si>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</si>
  <si>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</si>
  <si>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</si>
  <si>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</si>
  <si>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</si>
  <si>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</si>
  <si>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</si>
  <si>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</si>
  <si>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</si>
  <si>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</si>
  <si>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</si>
  <si>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</si>
  <si>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</si>
  <si>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</si>
  <si>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</si>
  <si>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</si>
  <si>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</si>
  <si>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</si>
  <si>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</si>
  <si>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</si>
  <si>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</si>
  <si>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</si>
  <si>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</si>
  <si>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</si>
  <si>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</si>
  <si>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</si>
  <si>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</si>
  <si>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</si>
  <si>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</si>
  <si>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</si>
  <si>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</si>
  <si>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</si>
  <si>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</si>
  <si>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</si>
  <si>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</si>
  <si>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</si>
  <si>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</si>
  <si>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</si>
  <si>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</si>
  <si>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</si>
  <si>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</si>
  <si>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</si>
  <si>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</si>
  <si>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</si>
  <si>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</si>
  <si>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</si>
  <si>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</si>
  <si>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</si>
  <si>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</si>
  <si>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</si>
  <si>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</si>
  <si>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</si>
  <si>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</si>
  <si>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</si>
  <si>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</si>
  <si>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</si>
  <si>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</si>
  <si>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</si>
  <si>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</si>
  <si>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</si>
  <si>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</si>
  <si>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</si>
  <si>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</si>
  <si>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</si>
  <si>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</si>
  <si>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</si>
  <si>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</si>
  <si>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</si>
  <si>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</si>
  <si>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</si>
  <si>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</si>
  <si>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</si>
  <si>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</si>
  <si>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</si>
  <si>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</si>
  <si>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</si>
  <si>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</si>
  <si>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</si>
  <si>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</si>
  <si>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</si>
  <si>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</si>
  <si>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</si>
  <si>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</si>
  <si>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</si>
  <si>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</si>
  <si>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</si>
  <si>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</si>
  <si>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</si>
  <si>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</si>
  <si>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</si>
  <si>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</si>
  <si>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</si>
  <si>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</si>
  <si>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</si>
  <si>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</si>
  <si>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</si>
  <si>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</si>
  <si>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</si>
  <si>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</si>
  <si>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</si>
  <si>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</si>
  <si>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</si>
  <si>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</si>
  <si>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</si>
  <si>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</si>
  <si>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</si>
  <si>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</si>
  <si>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</si>
  <si>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</si>
  <si>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</si>
  <si>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</si>
  <si>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</si>
  <si>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</si>
  <si>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</si>
  <si>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</si>
  <si>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</si>
  <si>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</si>
  <si>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</si>
  <si>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</si>
  <si>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</si>
  <si>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</si>
  <si>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</si>
  <si>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</si>
  <si>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</si>
  <si>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</si>
  <si>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</si>
  <si>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</si>
  <si>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</si>
  <si>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</si>
  <si>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</si>
  <si>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</si>
  <si>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</si>
  <si>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</si>
  <si>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</si>
  <si>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</si>
  <si>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</si>
  <si>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</si>
  <si>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</si>
  <si>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</si>
  <si>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</si>
  <si>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</si>
  <si>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</si>
  <si>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</si>
  <si>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</si>
  <si>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</si>
  <si>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</si>
  <si>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</si>
  <si>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</si>
  <si>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</si>
  <si>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</si>
  <si>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</si>
  <si>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</si>
  <si>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</si>
  <si>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</si>
  <si>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</si>
  <si>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</si>
  <si>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</si>
  <si>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</si>
  <si>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</si>
  <si>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</si>
  <si>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</si>
  <si>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</si>
  <si>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</si>
  <si>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</si>
  <si>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</si>
  <si>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</si>
  <si>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</si>
  <si>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</si>
  <si>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</si>
  <si>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</si>
  <si>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</si>
  <si>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</si>
  <si>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</si>
  <si>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</si>
  <si>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</si>
  <si>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</si>
  <si>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</si>
  <si>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</si>
  <si>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</si>
  <si>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</si>
  <si>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</si>
  <si>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</si>
  <si>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</si>
  <si>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</si>
  <si>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</si>
  <si>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</si>
  <si>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</si>
  <si>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</si>
  <si>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</si>
  <si>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</si>
  <si>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</si>
  <si>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</si>
  <si>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</si>
  <si>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</si>
  <si>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</si>
  <si>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</si>
  <si>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</si>
  <si>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</si>
  <si>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</si>
  <si>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</si>
  <si>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</si>
  <si>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</si>
  <si>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</si>
  <si>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</si>
  <si>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</si>
  <si>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</si>
  <si>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</si>
  <si>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</si>
  <si>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</si>
  <si>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</si>
  <si>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</si>
  <si>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</si>
  <si>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</si>
  <si>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</si>
  <si>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</si>
  <si>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</si>
  <si>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</si>
  <si>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</si>
  <si>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</si>
  <si>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</si>
  <si>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</si>
  <si>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</si>
  <si>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</si>
  <si>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</si>
  <si>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</si>
  <si>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</si>
  <si>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</si>
  <si>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</si>
  <si>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</si>
  <si>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</si>
  <si>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</si>
  <si>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</si>
  <si>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</si>
  <si>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</si>
  <si>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</si>
  <si>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</si>
  <si>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</si>
  <si>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</si>
  <si>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</si>
  <si>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</si>
  <si>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</si>
  <si>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</si>
  <si>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</si>
  <si>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</si>
  <si>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</si>
  <si>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</si>
  <si>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</si>
  <si>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</si>
  <si>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</si>
  <si>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</si>
  <si>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</si>
  <si>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</si>
  <si>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</si>
  <si>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</si>
  <si>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</si>
  <si>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</si>
  <si>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</si>
  <si>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</si>
  <si>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</si>
  <si>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</si>
  <si>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</si>
  <si>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</si>
  <si>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</si>
  <si>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</si>
  <si>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</si>
  <si>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</si>
  <si>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</si>
  <si>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</si>
  <si>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</si>
  <si>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</si>
  <si>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</si>
  <si>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</si>
  <si>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</si>
  <si>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</si>
  <si>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</si>
  <si>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</si>
  <si>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</si>
  <si>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</si>
  <si>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</si>
  <si>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</si>
  <si>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</si>
  <si>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</si>
  <si>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</si>
  <si>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</si>
  <si>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</si>
  <si>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</si>
  <si>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</si>
  <si>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</si>
  <si>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</si>
  <si>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</si>
  <si>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</si>
  <si>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</si>
  <si>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</si>
  <si>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</si>
  <si>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</si>
  <si>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</si>
  <si>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</si>
  <si>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</si>
  <si>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</si>
  <si>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</si>
  <si>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</si>
  <si>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</si>
  <si>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</si>
  <si>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</si>
  <si>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</si>
  <si>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</si>
  <si>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</si>
  <si>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</si>
  <si>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</si>
  <si>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</si>
  <si>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</si>
  <si>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</si>
  <si>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</si>
  <si>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</si>
  <si>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</si>
  <si>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</si>
  <si>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</si>
  <si>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</si>
  <si>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</si>
  <si>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</si>
  <si>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</si>
  <si>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</si>
  <si>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</si>
  <si>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</si>
  <si>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</si>
  <si>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</si>
  <si>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</si>
  <si>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</si>
  <si>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</si>
  <si>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</si>
  <si>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</si>
  <si>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</si>
  <si>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</si>
  <si>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</si>
  <si>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</si>
  <si>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</si>
  <si>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</si>
  <si>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</si>
  <si>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</si>
  <si>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</si>
  <si>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</si>
  <si>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</si>
  <si>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</si>
  <si>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</si>
  <si>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</si>
  <si>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</si>
  <si>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</si>
  <si>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</si>
  <si>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</si>
  <si>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</si>
  <si>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</si>
  <si>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</si>
  <si>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</si>
  <si>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</si>
  <si>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</si>
  <si>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</si>
  <si>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</si>
  <si>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</si>
  <si>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</si>
  <si>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</si>
  <si>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</si>
  <si>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</si>
  <si>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</si>
  <si>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</si>
  <si>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</si>
  <si>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</si>
  <si>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</si>
  <si>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</si>
  <si>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</si>
  <si>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</si>
  <si>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</si>
  <si>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</si>
  <si>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</si>
  <si>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</si>
  <si>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</si>
  <si>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</si>
  <si>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</si>
  <si>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</si>
  <si>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</si>
  <si>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</si>
  <si>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</si>
  <si>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</si>
  <si>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</si>
  <si>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</si>
  <si>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</si>
  <si>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</si>
  <si>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</si>
  <si>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</si>
  <si>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</si>
  <si>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</si>
  <si>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</si>
  <si>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</si>
  <si>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</si>
  <si>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</si>
  <si>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</si>
  <si>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</si>
  <si>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</si>
  <si>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</si>
  <si>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</si>
  <si>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</si>
  <si>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</si>
  <si>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</si>
  <si>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</si>
  <si>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</si>
  <si>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</si>
  <si>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</si>
  <si>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</si>
  <si>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</si>
  <si>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</si>
  <si>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</si>
  <si>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</si>
  <si>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</si>
  <si>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</si>
  <si>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</si>
  <si>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</si>
  <si>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</si>
  <si>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</si>
  <si>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</si>
  <si>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</si>
  <si>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</si>
  <si>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</si>
  <si>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</si>
  <si>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</si>
  <si>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</si>
  <si>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</si>
  <si>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</si>
  <si>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</si>
  <si>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</si>
  <si>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</si>
  <si>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</si>
  <si>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</si>
  <si>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</si>
  <si>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</si>
  <si>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</si>
  <si>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</si>
  <si>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</si>
  <si>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</si>
  <si>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</si>
  <si>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</si>
  <si>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</si>
  <si>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</si>
  <si>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</si>
  <si>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</si>
  <si>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</si>
  <si>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</si>
  <si>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</si>
  <si>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</si>
  <si>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</si>
  <si>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</si>
  <si>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</si>
  <si>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</si>
  <si>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</si>
  <si>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</si>
  <si>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</si>
  <si>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</si>
  <si>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</si>
  <si>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</si>
  <si>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</si>
  <si>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</si>
  <si>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</si>
  <si>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</si>
  <si>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</si>
  <si>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</si>
  <si>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</si>
  <si>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</si>
  <si>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</si>
  <si>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</si>
  <si>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</si>
  <si>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</si>
  <si>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</si>
  <si>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</si>
  <si>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</si>
  <si>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</si>
  <si>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</si>
  <si>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</si>
  <si>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</si>
  <si>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</si>
  <si>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</si>
  <si>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</si>
  <si>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</si>
  <si>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</si>
  <si>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</si>
  <si>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</si>
  <si>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</si>
  <si>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</si>
  <si>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</si>
  <si>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</si>
  <si>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</si>
  <si>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</si>
  <si>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</si>
  <si>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</si>
  <si>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</si>
  <si>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</si>
  <si>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</si>
  <si>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</si>
  <si>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</si>
  <si>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</si>
  <si>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</si>
  <si>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</si>
  <si>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</si>
  <si>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</si>
  <si>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</si>
  <si>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</si>
  <si>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</si>
  <si>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</si>
  <si>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</si>
  <si>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</si>
  <si>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</si>
  <si>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</si>
  <si>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</si>
  <si>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</si>
  <si>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</si>
  <si>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</si>
  <si>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</si>
  <si>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</si>
  <si>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</si>
  <si>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</si>
  <si>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</si>
  <si>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</si>
  <si>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</si>
  <si>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</si>
  <si>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</si>
  <si>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</si>
  <si>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</si>
  <si>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</si>
  <si>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</si>
  <si>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</si>
  <si>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</si>
  <si>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</si>
  <si>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</si>
  <si>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</si>
  <si>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</si>
  <si>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</si>
  <si>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</si>
  <si>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</si>
  <si>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</si>
  <si>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</si>
  <si>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</si>
  <si>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</si>
  <si>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</si>
  <si>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</si>
  <si>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</si>
  <si>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</si>
  <si>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</si>
  <si>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</si>
  <si>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</si>
  <si>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</si>
  <si>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</si>
  <si>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</si>
  <si>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</si>
  <si>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</si>
  <si>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</si>
  <si>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</si>
  <si>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</si>
  <si>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</si>
  <si>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</si>
  <si>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</si>
  <si>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</si>
  <si>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</si>
  <si>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</si>
  <si>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</si>
  <si>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</si>
  <si>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</si>
  <si>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</si>
  <si>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</si>
  <si>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</si>
  <si>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</si>
  <si>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</si>
  <si>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</si>
  <si>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</si>
  <si>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</si>
  <si>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</si>
  <si>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</si>
  <si>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</si>
  <si>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</si>
  <si>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</si>
  <si>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</si>
  <si>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</si>
  <si>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</si>
  <si>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</si>
  <si>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</si>
  <si>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</si>
  <si>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</si>
  <si>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</si>
  <si>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</si>
  <si>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</si>
  <si>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</si>
  <si>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</si>
  <si>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</si>
  <si>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</si>
  <si>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</si>
  <si>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</si>
  <si>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</si>
  <si>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</si>
  <si>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</si>
  <si>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</si>
  <si>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</si>
  <si>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</si>
  <si>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</si>
  <si>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</si>
  <si>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</si>
  <si>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</si>
  <si>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</si>
  <si>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</si>
  <si>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</si>
  <si>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</si>
  <si>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</si>
  <si>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</si>
  <si>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</si>
  <si>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</si>
  <si>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</si>
  <si>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</si>
  <si>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</si>
  <si>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</si>
  <si>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</si>
  <si>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</si>
  <si>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</si>
  <si>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</si>
  <si>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</si>
  <si>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</si>
  <si>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</si>
  <si>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</si>
  <si>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</si>
  <si>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</si>
  <si>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</si>
  <si>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</si>
  <si>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</si>
  <si>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</si>
  <si>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</si>
  <si>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</si>
  <si>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</si>
  <si>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</si>
  <si>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</si>
  <si>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</si>
  <si>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</si>
  <si>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</si>
  <si>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</si>
  <si>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</si>
  <si>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</si>
  <si>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</si>
  <si>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</si>
  <si>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</si>
  <si>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</si>
  <si>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</si>
  <si>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</si>
  <si>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</si>
  <si>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</si>
  <si>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</si>
  <si>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</si>
  <si>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</si>
  <si>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</si>
  <si>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</si>
  <si>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</si>
  <si>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</si>
  <si>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</si>
  <si>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</si>
  <si>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</si>
  <si>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</si>
  <si>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</si>
  <si>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</si>
  <si>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</si>
  <si>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</si>
  <si>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</si>
  <si>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</si>
  <si>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</si>
  <si>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</si>
  <si>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</si>
  <si>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</si>
  <si>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</si>
  <si>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</si>
  <si>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</si>
  <si>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</si>
  <si>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</si>
  <si>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</si>
  <si>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</si>
  <si>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</si>
  <si>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</si>
  <si>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</si>
  <si>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</si>
  <si>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</si>
  <si>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</si>
  <si>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</si>
  <si>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</si>
  <si>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</si>
  <si>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</si>
  <si>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</si>
  <si>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</si>
  <si>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</si>
  <si>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</si>
  <si>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</si>
  <si>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</si>
  <si>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</si>
  <si>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</si>
  <si>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</si>
  <si>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</si>
  <si>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</si>
  <si>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</si>
  <si>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</si>
  <si>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</si>
  <si>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</si>
  <si>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</si>
  <si>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</si>
  <si>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</si>
  <si>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</si>
  <si>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</si>
  <si>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</si>
  <si>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</si>
  <si>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</si>
  <si>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</si>
  <si>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</si>
  <si>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</si>
  <si>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</si>
  <si>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</si>
  <si>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</si>
  <si>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</si>
  <si>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</si>
  <si>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</si>
  <si>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</si>
  <si>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</si>
  <si>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</si>
  <si>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</si>
  <si>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</si>
  <si>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</si>
  <si>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</si>
  <si>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</si>
  <si>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</si>
  <si>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</si>
  <si>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</si>
  <si>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</si>
  <si>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</si>
  <si>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</si>
  <si>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</si>
  <si>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</si>
  <si>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</si>
  <si>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</si>
  <si>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</si>
  <si>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</si>
  <si>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</si>
  <si>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</si>
  <si>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</si>
  <si>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</si>
  <si>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</si>
  <si>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</si>
  <si>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</si>
  <si>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</si>
  <si>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</si>
  <si>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</si>
  <si>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</si>
  <si>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</si>
  <si>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</si>
  <si>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</si>
  <si>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</si>
  <si>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</si>
  <si>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</si>
  <si>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</si>
  <si>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</si>
  <si>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</si>
  <si>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</si>
  <si>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</si>
  <si>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</si>
  <si>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</si>
  <si>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</si>
  <si>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</si>
  <si>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</si>
  <si>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</si>
  <si>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</si>
  <si>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</si>
  <si>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</si>
  <si>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</si>
  <si>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</si>
  <si>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</si>
  <si>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</si>
  <si>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</si>
  <si>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</si>
  <si>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</si>
  <si>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</si>
  <si>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</si>
  <si>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</si>
  <si>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</si>
  <si>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</si>
  <si>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</si>
  <si>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</si>
  <si>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</si>
  <si>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</si>
  <si>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</si>
  <si>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</si>
  <si>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</si>
  <si>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</si>
  <si>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</si>
  <si>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</si>
  <si>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</si>
  <si>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</si>
  <si>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</si>
  <si>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</si>
  <si>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</si>
  <si>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</si>
  <si>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</si>
  <si>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</si>
  <si>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</si>
  <si>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</si>
  <si>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</si>
  <si>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</si>
  <si>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</si>
  <si>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</si>
  <si>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</si>
  <si>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</si>
  <si>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</si>
  <si>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</si>
  <si>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</si>
  <si>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</si>
  <si>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</si>
  <si>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</si>
  <si>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</si>
  <si>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</si>
  <si>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</si>
  <si>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</si>
  <si>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</si>
  <si>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</si>
  <si>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</si>
  <si>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</si>
  <si>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</si>
  <si>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</si>
  <si>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</si>
  <si>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</si>
  <si>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</si>
  <si>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</si>
  <si>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</si>
  <si>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</si>
  <si>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</si>
  <si>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</si>
  <si>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</si>
  <si>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</si>
  <si>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</si>
  <si>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</si>
  <si>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</si>
  <si>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</si>
  <si>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</si>
  <si>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</si>
  <si>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</si>
  <si>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</si>
  <si>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</si>
  <si>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</si>
  <si>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</si>
  <si>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</si>
  <si>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</si>
  <si>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</si>
  <si>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</si>
  <si>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</si>
  <si>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</si>
  <si>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</si>
  <si>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</si>
  <si>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</si>
  <si>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</si>
  <si>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</si>
  <si>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</si>
  <si>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</si>
  <si>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</si>
  <si>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</si>
  <si>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</si>
  <si>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</si>
  <si>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</si>
  <si>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</si>
  <si>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</si>
  <si>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</si>
  <si>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</si>
  <si>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</si>
  <si>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</si>
  <si>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</si>
  <si>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</si>
  <si>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</si>
  <si>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</si>
  <si>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</si>
  <si>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</si>
  <si>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</si>
  <si>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</si>
  <si>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</si>
  <si>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</si>
  <si>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</si>
  <si>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</si>
  <si>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</si>
  <si>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</si>
  <si>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</si>
  <si>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</si>
  <si>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</si>
  <si>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</si>
  <si>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</si>
  <si>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</si>
  <si>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</si>
  <si>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</si>
  <si>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</si>
  <si>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</si>
  <si>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</si>
  <si>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</si>
  <si>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</si>
  <si>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</si>
  <si>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</si>
  <si>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</si>
  <si>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</si>
  <si>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</si>
  <si>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</si>
  <si>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</si>
  <si>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</si>
  <si>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</si>
  <si>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</si>
  <si>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</si>
  <si>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</si>
  <si>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</si>
  <si>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</si>
  <si>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</si>
  <si>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</si>
  <si>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</si>
  <si>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</si>
  <si>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</si>
  <si>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</si>
  <si>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</si>
  <si>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</si>
  <si>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</si>
  <si>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</si>
  <si>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</si>
  <si>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</si>
  <si>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</si>
  <si>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</si>
  <si>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</si>
  <si>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</si>
  <si>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</si>
  <si>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</si>
  <si>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</si>
  <si>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</si>
  <si>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</si>
  <si>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</si>
  <si>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</si>
  <si>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</si>
  <si>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</si>
  <si>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</si>
  <si>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</si>
  <si>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</si>
  <si>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</si>
  <si>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</si>
  <si>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</si>
  <si>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</si>
  <si>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</si>
  <si>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</si>
  <si>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</si>
  <si>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</si>
  <si>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</si>
  <si>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</si>
  <si>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</si>
  <si>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</si>
  <si>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</si>
  <si>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</si>
  <si>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</si>
  <si>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</si>
  <si>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</si>
  <si>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</si>
  <si>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</si>
  <si>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</si>
  <si>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</si>
  <si>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</si>
  <si>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</si>
  <si>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</si>
  <si>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</si>
  <si>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</si>
  <si>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</si>
  <si>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</si>
  <si>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</si>
  <si>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</si>
  <si>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</si>
  <si>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</si>
  <si>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</si>
  <si>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</si>
  <si>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</si>
  <si>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</si>
  <si>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</si>
  <si>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</si>
  <si>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</si>
  <si>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</si>
  <si>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</si>
  <si>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</si>
  <si>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</si>
  <si>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</si>
  <si>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</si>
  <si>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</si>
  <si>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</si>
  <si>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</si>
  <si>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</si>
  <si>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</si>
  <si>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</si>
  <si>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</si>
  <si>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</si>
  <si>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</si>
  <si>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</si>
  <si>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</si>
  <si>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</si>
  <si>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</si>
  <si>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</si>
  <si>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</si>
  <si>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</si>
  <si>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</si>
  <si>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</si>
  <si>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</si>
  <si>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</si>
  <si>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</si>
  <si>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</si>
  <si>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</si>
  <si>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</si>
  <si>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</si>
  <si>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</si>
  <si>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</si>
  <si>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</si>
  <si>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</si>
  <si>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</si>
  <si>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</si>
  <si>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</si>
  <si>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</si>
  <si>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</si>
  <si>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</si>
  <si>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</si>
  <si>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</si>
  <si>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</si>
  <si>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</si>
  <si>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</si>
  <si>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</si>
  <si>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</si>
  <si>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</si>
  <si>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</si>
  <si>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</si>
  <si>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</si>
  <si>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</si>
  <si>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</si>
  <si>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</si>
  <si>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</si>
  <si>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</si>
  <si>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</si>
  <si>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</si>
  <si>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</si>
  <si>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</si>
  <si>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</si>
  <si>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</si>
  <si>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</si>
  <si>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</si>
  <si>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</si>
  <si>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</si>
  <si>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</si>
  <si>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</si>
  <si>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</si>
  <si>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</si>
  <si>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</si>
  <si>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</si>
  <si>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</si>
  <si>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</si>
  <si>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</si>
  <si>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</si>
  <si>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</si>
  <si>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</si>
  <si>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</si>
  <si>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</si>
  <si>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</si>
  <si>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</si>
  <si>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</si>
  <si>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</si>
  <si>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</si>
  <si>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</si>
  <si>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</si>
  <si>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</si>
  <si>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</si>
  <si>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</si>
  <si>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</si>
  <si>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</si>
  <si>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</si>
  <si>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</si>
  <si>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</si>
  <si>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</si>
  <si>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</si>
  <si>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</si>
  <si>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</si>
  <si>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</si>
  <si>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</si>
  <si>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</si>
  <si>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</si>
  <si>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</si>
  <si>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</si>
  <si>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</si>
  <si>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</si>
  <si>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</si>
  <si>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</si>
  <si>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</si>
  <si>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</si>
  <si>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</si>
  <si>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</si>
  <si>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</si>
  <si>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</si>
  <si>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</si>
  <si>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</si>
  <si>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</si>
  <si>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</si>
  <si>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</si>
  <si>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</si>
  <si>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</si>
  <si>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</si>
  <si>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</si>
  <si>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</si>
  <si>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</si>
  <si>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</si>
  <si>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</si>
  <si>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</si>
  <si>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</si>
  <si>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</si>
  <si>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</si>
  <si>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</si>
  <si>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</si>
  <si>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</si>
  <si>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</si>
  <si>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</si>
  <si>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</si>
  <si>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</si>
  <si>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</si>
  <si>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</si>
  <si>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</si>
  <si>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</si>
  <si>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</si>
  <si>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</si>
  <si>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</si>
  <si>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</si>
  <si>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</si>
  <si>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</si>
  <si>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</si>
  <si>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</si>
  <si>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</si>
  <si>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</si>
  <si>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</si>
  <si>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</si>
  <si>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</si>
  <si>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</si>
  <si>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</si>
  <si>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</si>
  <si>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</si>
  <si>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</si>
  <si>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</si>
  <si>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</si>
  <si>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</si>
  <si>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</si>
  <si>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</si>
  <si>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</si>
  <si>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</si>
  <si>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</si>
  <si>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</si>
  <si>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</si>
  <si>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</si>
  <si>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</si>
  <si>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</si>
  <si>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</si>
  <si>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</si>
  <si>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</si>
  <si>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</si>
  <si>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</si>
  <si>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</si>
  <si>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</si>
  <si>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</si>
  <si>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</si>
  <si>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</si>
  <si>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</si>
  <si>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</si>
  <si>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</si>
  <si>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</si>
  <si>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</si>
  <si>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</si>
  <si>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</si>
  <si>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</si>
  <si>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</si>
  <si>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</si>
  <si>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</si>
  <si>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</si>
  <si>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</si>
  <si>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</si>
  <si>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</si>
  <si>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</si>
  <si>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</si>
  <si>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</si>
  <si>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</si>
  <si>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</si>
  <si>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</si>
  <si>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</si>
  <si>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</si>
  <si>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</si>
  <si>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</si>
  <si>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</si>
  <si>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</si>
  <si>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</si>
  <si>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</si>
  <si>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</si>
  <si>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</si>
  <si>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</si>
  <si>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</si>
  <si>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</si>
  <si>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</si>
  <si>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</si>
  <si>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</si>
  <si>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</si>
  <si>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</si>
  <si>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</si>
  <si>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</si>
  <si>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</si>
  <si>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</si>
  <si>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</si>
  <si>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</si>
  <si>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</si>
  <si>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</si>
  <si>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</si>
  <si>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</si>
  <si>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</si>
  <si>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</si>
  <si>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</si>
  <si>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</si>
  <si>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</si>
  <si>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</si>
  <si>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</si>
  <si>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</si>
  <si>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</si>
  <si>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</si>
  <si>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</si>
  <si>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</si>
  <si>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</si>
  <si>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</si>
  <si>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</si>
  <si>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</si>
  <si>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</si>
  <si>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</si>
  <si>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</si>
  <si>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</si>
  <si>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</si>
  <si>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</si>
  <si>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</si>
  <si>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</si>
  <si>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</si>
  <si>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</si>
  <si>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</si>
  <si>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</si>
  <si>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</si>
  <si>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</si>
  <si>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</si>
  <si>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</si>
  <si>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</si>
  <si>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</si>
  <si>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</si>
  <si>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</si>
  <si>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</si>
  <si>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</si>
  <si>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</si>
  <si>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</si>
  <si>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</si>
  <si>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</si>
  <si>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</si>
  <si>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</si>
  <si>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</si>
  <si>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</si>
  <si>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</si>
  <si>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</si>
  <si>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</si>
  <si>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</si>
  <si>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</si>
  <si>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</si>
  <si>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</si>
  <si>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</si>
  <si>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</si>
  <si>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</si>
  <si>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</si>
  <si>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</si>
  <si>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</si>
  <si>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</si>
  <si>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</si>
  <si>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</si>
  <si>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</si>
  <si>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</si>
  <si>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</si>
  <si>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</si>
  <si>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</si>
  <si>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</si>
  <si>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</si>
  <si>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</si>
  <si>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</si>
  <si>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</si>
  <si>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</si>
  <si>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</si>
  <si>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</si>
  <si>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</si>
  <si>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</si>
  <si>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</si>
  <si>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</si>
  <si>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</si>
  <si>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</si>
  <si>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</si>
  <si>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</si>
  <si>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</si>
  <si>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</si>
  <si>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</si>
  <si>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</si>
  <si>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</si>
  <si>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</si>
  <si>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</si>
  <si>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</si>
  <si>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</si>
  <si>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</si>
  <si>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</si>
  <si>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</si>
  <si>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</si>
  <si>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</si>
  <si>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</si>
  <si>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</si>
  <si>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</si>
  <si>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</si>
  <si>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</si>
  <si>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</si>
  <si>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</si>
  <si>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</si>
  <si>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</si>
  <si>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</si>
  <si>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</si>
  <si>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</si>
  <si>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</si>
  <si>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</si>
  <si>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</si>
  <si>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</si>
  <si>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</si>
  <si>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</si>
  <si>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</si>
  <si>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</si>
  <si>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</si>
  <si>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</si>
  <si>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</si>
  <si>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</si>
  <si>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</si>
  <si>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</si>
  <si>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</si>
  <si>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</si>
  <si>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</si>
  <si>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</si>
  <si>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</si>
  <si>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</si>
  <si>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</si>
  <si>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</si>
  <si>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</si>
  <si>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</si>
  <si>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</si>
  <si>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</si>
  <si>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</si>
  <si>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</si>
  <si>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</si>
  <si>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</si>
  <si>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</si>
  <si>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</si>
  <si>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</si>
  <si>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</si>
  <si>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</si>
  <si>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</si>
  <si>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</si>
  <si>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</si>
  <si>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</si>
  <si>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</si>
  <si>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</si>
  <si>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</si>
  <si>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</si>
  <si>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</si>
  <si>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</si>
  <si>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</si>
  <si>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</si>
  <si>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</si>
  <si>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</si>
  <si>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</si>
  <si>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</si>
  <si>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</si>
  <si>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</si>
  <si>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</si>
  <si>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</si>
  <si>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</si>
  <si>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</si>
  <si>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</si>
  <si>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</si>
  <si>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</si>
  <si>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</si>
  <si>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</si>
  <si>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</si>
  <si>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</si>
  <si>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</si>
  <si>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</si>
  <si>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</si>
  <si>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</si>
  <si>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</si>
  <si>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</si>
  <si>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</si>
  <si>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</si>
  <si>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</si>
  <si>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</si>
  <si>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</si>
  <si>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</si>
  <si>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</si>
  <si>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</si>
  <si>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</si>
  <si>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</si>
  <si>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</si>
  <si>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</si>
  <si>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</si>
  <si>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</si>
  <si>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</si>
  <si>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</si>
  <si>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</si>
  <si>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</si>
  <si>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</si>
  <si>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</si>
  <si>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</si>
  <si>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</si>
  <si>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</si>
  <si>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</si>
  <si>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</si>
  <si>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</si>
  <si>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</si>
  <si>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</si>
  <si>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</si>
  <si>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</si>
  <si>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</si>
  <si>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</si>
  <si>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</si>
  <si>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</si>
  <si>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</si>
  <si>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</si>
  <si>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</si>
  <si>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</si>
  <si>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</si>
  <si>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</si>
  <si>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</si>
  <si>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</si>
  <si>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</si>
  <si>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</si>
  <si>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</si>
  <si>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</si>
  <si>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</si>
  <si>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</si>
  <si>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</si>
  <si>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</si>
  <si>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</si>
  <si>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</si>
  <si>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</si>
  <si>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</si>
  <si>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</si>
  <si>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</si>
  <si>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</si>
  <si>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</si>
  <si>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</si>
  <si>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</si>
  <si>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</si>
  <si>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</si>
  <si>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</si>
  <si>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</si>
  <si>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</si>
  <si>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</si>
  <si>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</si>
  <si>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</si>
  <si>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</si>
  <si>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</si>
  <si>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</si>
  <si>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</si>
  <si>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</si>
  <si>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</si>
  <si>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</si>
  <si>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</si>
  <si>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</si>
  <si>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</si>
  <si>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</si>
  <si>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</si>
  <si>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</si>
  <si>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</si>
  <si>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</si>
  <si>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</si>
  <si>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</si>
  <si>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</si>
  <si>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</si>
  <si>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</si>
  <si>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</si>
  <si>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</si>
  <si>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</si>
  <si>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</si>
  <si>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</si>
  <si>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</si>
  <si>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</si>
  <si>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</si>
  <si>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</si>
  <si>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</si>
  <si>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</si>
  <si>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</si>
  <si>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</si>
  <si>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</si>
  <si>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</si>
  <si>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</si>
  <si>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</si>
  <si>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</si>
  <si>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</si>
  <si>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</si>
  <si>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</si>
  <si>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</si>
  <si>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</si>
  <si>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</si>
  <si>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</si>
  <si>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</si>
  <si>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</si>
  <si>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</si>
  <si>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</si>
  <si>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</si>
  <si>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</si>
  <si>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</si>
  <si>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</si>
  <si>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</si>
  <si>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</si>
  <si>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</si>
  <si>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</si>
  <si>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</si>
  <si>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</si>
  <si>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</si>
  <si>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</si>
  <si>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</si>
  <si>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</si>
  <si>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</si>
  <si>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</si>
  <si>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</si>
  <si>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</si>
  <si>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</si>
  <si>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</si>
  <si>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</si>
  <si>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</si>
  <si>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</si>
  <si>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</si>
  <si>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</si>
  <si>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</si>
  <si>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</si>
  <si>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</si>
  <si>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</si>
  <si>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</si>
  <si>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</si>
  <si>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</si>
  <si>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</si>
  <si>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</si>
  <si>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</si>
  <si>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</si>
  <si>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</si>
  <si>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</si>
  <si>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</si>
  <si>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</si>
  <si>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</si>
  <si>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</si>
  <si>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</si>
  <si>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</si>
  <si>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</si>
  <si>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</si>
  <si>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</si>
  <si>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</si>
  <si>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</si>
  <si>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</si>
  <si>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</si>
  <si>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</si>
  <si>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</si>
  <si>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</si>
  <si>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</si>
  <si>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</si>
  <si>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</si>
  <si>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</si>
  <si>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</si>
  <si>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</si>
  <si>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</si>
  <si>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</si>
  <si>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</si>
  <si>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</si>
  <si>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</si>
  <si>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</si>
  <si>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</si>
  <si>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</si>
  <si>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</si>
  <si>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</si>
  <si>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</si>
  <si>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</si>
  <si>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</si>
  <si>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</si>
  <si>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</si>
  <si>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</si>
  <si>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</si>
  <si>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</si>
  <si>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</si>
  <si>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</si>
  <si>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</si>
  <si>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</si>
  <si>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</si>
  <si>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</si>
  <si>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</si>
  <si>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</si>
  <si>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</si>
  <si>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</si>
  <si>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</si>
  <si>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</si>
  <si>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</si>
  <si>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</si>
  <si>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</si>
  <si>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</si>
  <si>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</si>
  <si>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</si>
  <si>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</si>
  <si>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</si>
  <si>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</si>
  <si>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</si>
  <si>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</si>
  <si>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</si>
  <si>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</si>
  <si>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</si>
  <si>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</si>
  <si>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</si>
  <si>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</si>
  <si>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</si>
  <si>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</si>
  <si>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</si>
  <si>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</si>
  <si>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</si>
  <si>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</si>
  <si>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</si>
  <si>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</si>
  <si>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</si>
  <si>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</si>
  <si>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</si>
  <si>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</si>
  <si>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</si>
  <si>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</si>
  <si>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</si>
  <si>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</si>
  <si>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</si>
  <si>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</si>
  <si>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</si>
  <si>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</si>
  <si>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</si>
  <si>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</si>
  <si>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</si>
  <si>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</si>
  <si>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</si>
  <si>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</si>
  <si>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</si>
  <si>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</si>
  <si>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</si>
  <si>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</si>
  <si>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</si>
  <si>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</si>
  <si>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</si>
  <si>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</si>
  <si>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</si>
  <si>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</si>
  <si>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</si>
  <si>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</si>
  <si>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</si>
  <si>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</si>
  <si>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</si>
  <si>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</si>
  <si>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</si>
  <si>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</si>
  <si>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</si>
  <si>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</si>
  <si>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</si>
  <si>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</si>
  <si>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</si>
  <si>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</si>
  <si>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</si>
  <si>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</si>
  <si>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</si>
  <si>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</si>
  <si>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</si>
  <si>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</si>
  <si>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</si>
  <si>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</si>
  <si>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</si>
  <si>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</si>
  <si>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</si>
  <si>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</si>
  <si>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</si>
  <si>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</si>
  <si>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</si>
  <si>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</si>
  <si>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</si>
  <si>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</si>
  <si>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</si>
  <si>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</si>
  <si>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</si>
  <si>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</si>
  <si>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</si>
  <si>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</si>
  <si>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</si>
  <si>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</si>
  <si>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</si>
  <si>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</si>
  <si>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</si>
  <si>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</si>
  <si>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</si>
  <si>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</si>
  <si>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</si>
  <si>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</si>
  <si>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</si>
  <si>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</si>
  <si>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</si>
  <si>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</si>
  <si>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</si>
  <si>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</si>
  <si>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</si>
  <si>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</si>
  <si>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</si>
  <si>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</si>
  <si>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</si>
  <si>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</si>
  <si>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</si>
  <si>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</si>
  <si>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</si>
  <si>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</si>
  <si>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</si>
  <si>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</si>
  <si>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</si>
  <si>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</si>
  <si>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</si>
  <si>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</si>
  <si>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</si>
  <si>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</si>
  <si>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</si>
  <si>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</si>
  <si>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</si>
  <si>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</si>
  <si>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</si>
  <si>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</si>
  <si>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</si>
  <si>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</si>
  <si>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</si>
  <si>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</si>
  <si>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</si>
  <si>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</si>
  <si>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</si>
  <si>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</si>
  <si>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</si>
  <si>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</si>
  <si>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</si>
  <si>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</si>
  <si>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</si>
  <si>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</si>
  <si>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</si>
  <si>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</si>
  <si>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</si>
  <si>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</si>
  <si>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</si>
  <si>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</si>
  <si>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</si>
  <si>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</si>
  <si>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</si>
  <si>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</si>
  <si>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</si>
  <si>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</si>
  <si>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</si>
  <si>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</si>
  <si>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</si>
  <si>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</si>
  <si>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</si>
  <si>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</si>
  <si>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</si>
  <si>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</si>
  <si>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</si>
  <si>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</si>
  <si>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</si>
  <si>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</si>
  <si>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</si>
  <si>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</si>
  <si>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</si>
  <si>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</si>
  <si>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</si>
  <si>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</si>
  <si>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</si>
  <si>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</si>
  <si>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</si>
  <si>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</si>
  <si>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</si>
  <si>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</si>
  <si>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</si>
  <si>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</si>
  <si>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</si>
  <si>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</si>
  <si>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</si>
  <si>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</si>
  <si>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</si>
  <si>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</si>
  <si>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</si>
  <si>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</si>
  <si>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</si>
  <si>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</si>
  <si>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</si>
  <si>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</si>
  <si>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</si>
  <si>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</si>
  <si>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</si>
  <si>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</si>
  <si>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</si>
  <si>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</si>
  <si>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</si>
  <si>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</si>
  <si>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</si>
  <si>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</si>
  <si>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</si>
  <si>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</si>
  <si>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</si>
  <si>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</si>
  <si>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</si>
  <si>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</si>
  <si>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</si>
  <si>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</si>
  <si>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</si>
  <si>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</si>
  <si>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</si>
  <si>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</si>
  <si>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</si>
  <si>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</si>
  <si>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</si>
  <si>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</si>
  <si>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</si>
  <si>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</si>
  <si>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</si>
  <si>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</si>
  <si>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</si>
  <si>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</si>
  <si>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</si>
  <si>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</si>
  <si>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</si>
  <si>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</si>
  <si>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</si>
  <si>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</si>
  <si>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</si>
  <si>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</si>
  <si>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</si>
  <si>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</si>
  <si>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</si>
  <si>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</si>
  <si>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</si>
  <si>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</si>
  <si>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</si>
  <si>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</si>
  <si>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</si>
  <si>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</si>
  <si>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</si>
  <si>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</si>
  <si>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</si>
  <si>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</si>
  <si>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</si>
  <si>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</si>
  <si>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</si>
  <si>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</si>
  <si>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</si>
  <si>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</si>
  <si>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</si>
  <si>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</si>
  <si>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</si>
  <si>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</si>
  <si>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</si>
  <si>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</si>
  <si>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</si>
  <si>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</si>
  <si>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</si>
  <si>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</si>
  <si>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</si>
  <si>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</si>
  <si>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</si>
  <si>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</si>
  <si>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</si>
  <si>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</si>
  <si>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</si>
  <si>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</si>
  <si>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</si>
  <si>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</si>
  <si>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</si>
  <si>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</si>
  <si>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</si>
  <si>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</si>
  <si>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</si>
  <si>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</si>
  <si>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</si>
  <si>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</si>
  <si>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</si>
  <si>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</si>
  <si>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</si>
  <si>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</si>
  <si>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</si>
  <si>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</si>
  <si>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</si>
  <si>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</si>
  <si>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</si>
  <si>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</si>
  <si>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</si>
  <si>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</si>
  <si>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</si>
  <si>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</si>
  <si>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</si>
  <si>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</si>
  <si>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</si>
  <si>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</si>
  <si>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</si>
  <si>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</si>
  <si>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</si>
  <si>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</si>
  <si>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</si>
  <si>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</si>
  <si>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</si>
  <si>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</si>
  <si>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</si>
  <si>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</si>
  <si>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</si>
  <si>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</si>
  <si>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</si>
  <si>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</si>
  <si>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</si>
  <si>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</si>
  <si>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</si>
  <si>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</si>
  <si>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</si>
  <si>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</si>
  <si>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</si>
  <si>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</si>
  <si>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</si>
  <si>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</si>
  <si>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</si>
  <si>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</si>
  <si>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</si>
  <si>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</si>
  <si>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</si>
  <si>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</si>
  <si>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</si>
  <si>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</si>
  <si>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</si>
  <si>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</si>
  <si>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</si>
  <si>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</si>
  <si>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</si>
  <si>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</si>
  <si>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</si>
  <si>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</si>
  <si>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</si>
  <si>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</si>
  <si>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</si>
  <si>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</si>
  <si>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</si>
  <si>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</si>
  <si>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</si>
  <si>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</si>
  <si>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</si>
  <si>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</si>
  <si>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</si>
  <si>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</si>
  <si>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</si>
  <si>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</si>
  <si>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</si>
  <si>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</si>
  <si>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</si>
  <si>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</si>
  <si>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</si>
  <si>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</si>
  <si>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</si>
  <si>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</si>
  <si>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</si>
  <si>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</si>
  <si>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</si>
  <si>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</si>
  <si>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</si>
  <si>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</si>
  <si>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</si>
  <si>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</si>
  <si>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</si>
  <si>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</si>
  <si>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</si>
  <si>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</si>
  <si>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</si>
  <si>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</si>
  <si>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</si>
  <si>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</si>
  <si>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</si>
  <si>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</si>
  <si>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</si>
  <si>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</si>
  <si>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</si>
  <si>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</si>
  <si>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</si>
  <si>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</si>
  <si>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</si>
  <si>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</si>
  <si>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</si>
  <si>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</si>
  <si>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</si>
  <si>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</si>
  <si>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</si>
  <si>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</si>
  <si>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</si>
  <si>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</si>
  <si>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</si>
  <si>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</si>
  <si>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</si>
  <si>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</si>
  <si>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</si>
  <si>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</si>
  <si>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</si>
  <si>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</si>
  <si>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</si>
  <si>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</si>
  <si>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</si>
  <si>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</si>
  <si>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</si>
  <si>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</si>
  <si>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</si>
  <si>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</si>
  <si>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</si>
  <si>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</si>
  <si>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</si>
  <si>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</si>
  <si>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</si>
  <si>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</si>
  <si>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</si>
  <si>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</si>
  <si>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</si>
  <si>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</si>
  <si>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</si>
  <si>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</si>
  <si>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</si>
  <si>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</si>
  <si>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</si>
  <si>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</si>
  <si>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</si>
  <si>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</si>
  <si>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</si>
  <si>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</si>
  <si>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</si>
  <si>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</si>
  <si>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</si>
  <si>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</si>
  <si>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</si>
  <si>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</si>
  <si>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</si>
  <si>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</si>
  <si>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</si>
  <si>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</si>
  <si>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</si>
  <si>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</si>
  <si>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</si>
  <si>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</si>
  <si>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</si>
  <si>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</si>
  <si>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</si>
  <si>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</si>
  <si>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</si>
  <si>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</si>
  <si>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</si>
  <si>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</si>
  <si>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</si>
  <si>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</si>
  <si>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</si>
  <si>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</si>
  <si>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</si>
  <si>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</si>
  <si>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</si>
  <si>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</si>
  <si>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</si>
  <si>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</si>
  <si>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</si>
  <si>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</si>
  <si>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</si>
  <si>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</si>
  <si>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</si>
  <si>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</si>
  <si>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</si>
  <si>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</si>
  <si>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</si>
  <si>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</si>
  <si>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</si>
  <si>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</si>
  <si>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</si>
  <si>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</si>
  <si>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</si>
  <si>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</si>
  <si>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</si>
  <si>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</si>
  <si>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</si>
  <si>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</si>
  <si>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</si>
  <si>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</si>
  <si>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</si>
  <si>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</si>
  <si>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</si>
  <si>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</si>
  <si>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</si>
  <si>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</si>
  <si>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</si>
  <si>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</si>
  <si>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</si>
  <si>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</si>
  <si>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</si>
  <si>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</si>
  <si>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</si>
  <si>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</si>
  <si>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</si>
  <si>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</si>
  <si>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</si>
  <si>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</si>
  <si>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</si>
  <si>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</si>
  <si>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</si>
  <si>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</si>
  <si>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</si>
  <si>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</si>
  <si>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</si>
  <si>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</si>
  <si>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</si>
  <si>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</si>
  <si>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</si>
  <si>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</si>
  <si>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</si>
  <si>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</si>
  <si>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</si>
  <si>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</si>
  <si>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</si>
  <si>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</si>
  <si>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</si>
  <si>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</si>
  <si>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</si>
  <si>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</si>
  <si>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</si>
  <si>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</si>
  <si>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</si>
  <si>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</si>
  <si>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</si>
  <si>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</si>
  <si>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</si>
  <si>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</si>
  <si>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</si>
  <si>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</si>
  <si>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</si>
  <si>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</si>
  <si>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</si>
  <si>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</si>
  <si>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</si>
  <si>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</si>
  <si>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</si>
  <si>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</si>
  <si>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</si>
  <si>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</si>
  <si>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</si>
  <si>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</si>
  <si>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</si>
  <si>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</si>
  <si>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</si>
  <si>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</si>
  <si>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</si>
  <si>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</si>
  <si>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</si>
  <si>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</si>
  <si>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</si>
  <si>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</si>
  <si>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</si>
  <si>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</si>
  <si>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</si>
  <si>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</si>
  <si>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</si>
  <si>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</si>
  <si>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</si>
  <si>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</si>
  <si>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</si>
  <si>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</si>
  <si>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</si>
  <si>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</si>
  <si>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</si>
  <si>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</si>
  <si>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</si>
  <si>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</si>
  <si>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</si>
  <si>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</si>
  <si>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</si>
  <si>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</si>
  <si>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</si>
  <si>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</si>
  <si>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</si>
  <si>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</si>
  <si>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</si>
  <si>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</si>
  <si>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</si>
  <si>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</si>
  <si>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</si>
  <si>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</si>
  <si>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</si>
  <si>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</si>
  <si>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</si>
  <si>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</si>
  <si>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</si>
  <si>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</si>
  <si>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</si>
  <si>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</si>
  <si>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</si>
  <si>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</si>
  <si>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</si>
  <si>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</si>
  <si>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</si>
  <si>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</si>
  <si>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</si>
  <si>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</si>
  <si>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</si>
  <si>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</si>
  <si>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</si>
  <si>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</si>
  <si>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</si>
  <si>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</si>
  <si>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</si>
  <si>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</si>
  <si>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</si>
  <si>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</si>
  <si>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</si>
  <si>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</si>
  <si>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</si>
  <si>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</si>
  <si>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</si>
  <si>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</si>
  <si>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</si>
  <si>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</si>
  <si>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</si>
  <si>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</si>
  <si>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</si>
  <si>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</si>
  <si>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</si>
  <si>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</si>
  <si>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</si>
  <si>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</si>
  <si>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</si>
  <si>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</si>
  <si>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</si>
  <si>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</si>
  <si>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</si>
  <si>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</si>
  <si>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</si>
  <si>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</si>
  <si>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</si>
  <si>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</si>
  <si>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</si>
  <si>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</si>
  <si>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</si>
  <si>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</si>
  <si>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</si>
  <si>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</si>
  <si>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</si>
  <si>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</si>
  <si>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</si>
  <si>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</si>
  <si>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</si>
  <si>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</si>
  <si>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</si>
  <si>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</si>
  <si>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</si>
  <si>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</si>
  <si>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</si>
  <si>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</si>
  <si>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</si>
  <si>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</si>
  <si>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</si>
  <si>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</si>
  <si>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</si>
  <si>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</si>
  <si>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</si>
  <si>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</si>
  <si>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</si>
  <si>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</si>
  <si>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</si>
  <si>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</si>
  <si>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</si>
  <si>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</si>
  <si>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</si>
  <si>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</si>
  <si>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</si>
  <si>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</si>
  <si>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</si>
  <si>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</si>
  <si>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</si>
  <si>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</si>
  <si>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</si>
  <si>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</si>
  <si>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</si>
  <si>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</si>
  <si>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</si>
  <si>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</si>
  <si>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</si>
  <si>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</si>
  <si>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</si>
  <si>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</si>
  <si>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</si>
  <si>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</si>
  <si>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</si>
  <si>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</si>
  <si>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</si>
  <si>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</si>
  <si>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</si>
  <si>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</si>
  <si>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</si>
  <si>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</si>
  <si>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</si>
  <si>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</si>
  <si>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</si>
  <si>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</si>
  <si>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</si>
  <si>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</si>
  <si>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</si>
  <si>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</si>
  <si>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</si>
  <si>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</si>
  <si>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</si>
  <si>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</si>
  <si>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</si>
  <si>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</si>
  <si>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</si>
  <si>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</si>
  <si>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</si>
  <si>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</si>
  <si>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</si>
  <si>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</si>
  <si>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</si>
  <si>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</si>
  <si>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</si>
  <si>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</si>
  <si>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</si>
  <si>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</si>
  <si>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</si>
  <si>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</si>
  <si>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</si>
  <si>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</si>
  <si>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</si>
  <si>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</si>
  <si>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</si>
  <si>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</si>
  <si>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</si>
  <si>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</si>
  <si>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</si>
  <si>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</si>
  <si>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</si>
  <si>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</si>
  <si>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</si>
  <si>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</si>
  <si>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</si>
  <si>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</si>
  <si>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</si>
  <si>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</si>
  <si>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</si>
  <si>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</si>
  <si>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</si>
  <si>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</si>
  <si>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</si>
  <si>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</si>
  <si>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</si>
  <si>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</si>
  <si>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</si>
  <si>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</si>
  <si>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</si>
  <si>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</si>
  <si>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</si>
  <si>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</si>
  <si>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</si>
  <si>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</si>
  <si>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</si>
  <si>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</si>
  <si>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</si>
  <si>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</si>
  <si>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</si>
  <si>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</si>
  <si>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</si>
  <si>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</si>
  <si>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</si>
  <si>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</si>
  <si>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</si>
  <si>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</si>
  <si>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</si>
  <si>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</si>
  <si>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</si>
  <si>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</si>
  <si>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</si>
  <si>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</si>
  <si>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</si>
  <si>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</si>
  <si>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</si>
  <si>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</si>
  <si>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</si>
  <si>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</si>
  <si>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</si>
  <si>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</si>
  <si>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</si>
  <si>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</si>
  <si>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</si>
  <si>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</si>
  <si>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</si>
  <si>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</si>
  <si>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</si>
  <si>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</si>
  <si>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</si>
  <si>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</si>
  <si>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</si>
  <si>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</si>
  <si>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</si>
  <si>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</si>
  <si>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</si>
  <si>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</si>
  <si>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</si>
  <si>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</si>
  <si>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</si>
  <si>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</si>
  <si>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</si>
  <si>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</si>
  <si>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</si>
  <si>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</si>
  <si>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</si>
  <si>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</si>
  <si>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</si>
  <si>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</si>
  <si>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</si>
  <si>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</si>
  <si>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</si>
  <si>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</si>
  <si>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</si>
  <si>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</si>
  <si>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</si>
  <si>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</si>
  <si>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</si>
  <si>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</si>
  <si>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</si>
  <si>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</si>
  <si>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</si>
  <si>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</si>
  <si>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</si>
  <si>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</si>
  <si>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</si>
  <si>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</si>
  <si>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</si>
  <si>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</si>
  <si>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</si>
  <si>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</si>
  <si>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</si>
  <si>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</si>
  <si>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</si>
  <si>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</si>
  <si>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</si>
  <si>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</si>
  <si>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</si>
  <si>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</si>
  <si>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</si>
  <si>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</si>
  <si>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</si>
  <si>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</si>
  <si>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</si>
  <si>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</si>
  <si>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</si>
  <si>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</si>
  <si>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</si>
  <si>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</si>
  <si>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</si>
  <si>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</si>
  <si>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</si>
  <si>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</si>
  <si>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</si>
  <si>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</si>
  <si>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</si>
  <si>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</si>
  <si>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</si>
  <si>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</si>
  <si>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</si>
  <si>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</si>
  <si>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</si>
  <si>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</si>
  <si>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</si>
  <si>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</si>
  <si>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</si>
  <si>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</si>
  <si>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</si>
  <si>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</si>
  <si>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</si>
  <si>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</si>
  <si>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</si>
  <si>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</si>
  <si>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</si>
  <si>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</si>
  <si>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</si>
  <si>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</si>
  <si>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</si>
  <si>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</si>
  <si>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</si>
  <si>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</si>
  <si>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</si>
  <si>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</si>
  <si>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</si>
  <si>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</si>
  <si>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</si>
  <si>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</si>
  <si>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</si>
  <si>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</si>
  <si>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</si>
  <si>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</si>
  <si>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</si>
  <si>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</si>
  <si>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</si>
  <si>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</si>
  <si>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</si>
  <si>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</si>
  <si>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</si>
  <si>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</si>
  <si>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</si>
  <si>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</si>
  <si>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</si>
  <si>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</si>
  <si>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</si>
  <si>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</si>
  <si>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</si>
  <si>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</si>
  <si>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</si>
  <si>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</si>
  <si>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</si>
  <si>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</si>
  <si>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</si>
  <si>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</si>
  <si>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</si>
  <si>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</si>
  <si>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</si>
  <si>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</si>
  <si>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</si>
  <si>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</si>
  <si>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</si>
  <si>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</si>
  <si>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</si>
  <si>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</si>
  <si>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</si>
  <si>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</si>
  <si>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</si>
  <si>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</si>
  <si>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</si>
  <si>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</si>
  <si>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</si>
  <si>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</si>
  <si>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</si>
  <si>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</si>
  <si>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</si>
  <si>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</si>
  <si>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</si>
  <si>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</si>
  <si>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</si>
  <si>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</si>
  <si>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</si>
  <si>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</si>
  <si>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</si>
  <si>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</si>
  <si>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</si>
  <si>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</si>
  <si>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</si>
  <si>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</si>
  <si>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</si>
  <si>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</si>
  <si>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</si>
  <si>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</si>
  <si>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</si>
  <si>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</si>
  <si>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</si>
  <si>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</si>
  <si>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</si>
  <si>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</si>
  <si>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</si>
  <si>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</si>
  <si>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</si>
  <si>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</si>
  <si>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</si>
  <si>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</si>
  <si>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</si>
  <si>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</si>
  <si>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</si>
  <si>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</si>
  <si>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</si>
  <si>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</si>
  <si>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</si>
  <si>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</si>
  <si>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</si>
  <si>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</si>
  <si>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</si>
  <si>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</si>
  <si>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</si>
  <si>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</si>
  <si>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</si>
  <si>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</si>
  <si>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</si>
  <si>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</si>
  <si>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</si>
  <si>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</si>
  <si>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</si>
  <si>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</si>
  <si>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</si>
  <si>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</si>
  <si>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</si>
  <si>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</si>
  <si>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</si>
  <si>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</si>
  <si>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</si>
  <si>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</si>
  <si>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</si>
  <si>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</si>
  <si>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</si>
  <si>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</si>
  <si>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</si>
  <si>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</si>
  <si>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</si>
  <si>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</si>
  <si>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</si>
  <si>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</si>
  <si>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</si>
  <si>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</si>
  <si>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</si>
  <si>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</si>
  <si>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</si>
  <si>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</si>
  <si>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</si>
  <si>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</si>
  <si>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</si>
  <si>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</si>
  <si>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</si>
  <si>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</si>
  <si>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</si>
  <si>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</si>
  <si>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</si>
  <si>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</si>
  <si>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</si>
  <si>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</si>
  <si>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</si>
  <si>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</si>
  <si>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</si>
  <si>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</si>
  <si>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</si>
  <si>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</si>
  <si>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</si>
  <si>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</si>
  <si>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</si>
  <si>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</si>
  <si>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</si>
  <si>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</si>
  <si>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</si>
  <si>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</si>
  <si>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</si>
  <si>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</si>
  <si>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</si>
  <si>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</si>
  <si>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</si>
  <si>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</si>
  <si>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</si>
  <si>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</si>
  <si>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</si>
  <si>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</si>
  <si>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</si>
  <si>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</si>
  <si>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</si>
  <si>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</si>
  <si>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</si>
  <si>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</si>
  <si>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</si>
  <si>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</si>
  <si>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</si>
  <si>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</si>
  <si>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</si>
  <si>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</si>
  <si>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</si>
  <si>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</si>
  <si>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</si>
  <si>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</si>
  <si>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</si>
  <si>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</si>
  <si>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</si>
  <si>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</si>
  <si>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</si>
  <si>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</si>
  <si>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</si>
  <si>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</si>
  <si>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</si>
  <si>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</si>
  <si>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</si>
  <si>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</si>
  <si>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</si>
  <si>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</si>
  <si>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</si>
  <si>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</si>
  <si>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</si>
  <si>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</si>
  <si>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</si>
  <si>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</si>
  <si>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</si>
  <si>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</si>
  <si>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</si>
  <si>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</si>
  <si>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</si>
  <si>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</si>
  <si>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</si>
  <si>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</si>
  <si>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</si>
  <si>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</si>
  <si>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</si>
  <si>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</si>
  <si>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</si>
  <si>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</si>
  <si>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</si>
  <si>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</si>
  <si>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</si>
  <si>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</si>
  <si>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</si>
  <si>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</si>
  <si>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</si>
  <si>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</si>
  <si>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</si>
  <si>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</si>
  <si>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</si>
  <si>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</si>
  <si>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</si>
  <si>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</si>
  <si>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</si>
  <si>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</si>
  <si>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</si>
  <si>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</si>
  <si>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</si>
  <si>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</si>
  <si>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</si>
  <si>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</si>
  <si>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</si>
  <si>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</si>
  <si>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</si>
  <si>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</si>
  <si>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</si>
  <si>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</si>
  <si>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</si>
  <si>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</si>
  <si>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</si>
  <si>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</si>
  <si>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</si>
  <si>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</si>
  <si>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</si>
  <si>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</si>
  <si>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</si>
  <si>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</si>
  <si>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</si>
  <si>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</si>
  <si>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</si>
  <si>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</si>
  <si>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</si>
  <si>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</si>
  <si>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</si>
  <si>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</si>
  <si>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</si>
  <si>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</si>
  <si>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</si>
  <si>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</si>
  <si>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</si>
  <si>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</si>
  <si>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</si>
  <si>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</si>
  <si>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</si>
  <si>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</si>
  <si>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</si>
  <si>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</si>
  <si>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</si>
  <si>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</si>
  <si>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</si>
  <si>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</si>
  <si>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</si>
  <si>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</si>
  <si>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</si>
  <si>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</si>
  <si>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</si>
  <si>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</si>
  <si>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</si>
  <si>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</si>
  <si>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</si>
  <si>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</si>
  <si>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</si>
  <si>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</si>
  <si>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</si>
  <si>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</si>
  <si>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</si>
  <si>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</si>
  <si>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</si>
  <si>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</si>
  <si>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</si>
  <si>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</si>
  <si>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</si>
  <si>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</si>
  <si>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</si>
  <si>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</si>
  <si>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</si>
  <si>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</si>
  <si>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</si>
  <si>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</si>
  <si>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</si>
  <si>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</si>
  <si>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</si>
  <si>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</si>
  <si>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</si>
  <si>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</si>
  <si>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</si>
  <si>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</si>
  <si>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</si>
  <si>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</si>
  <si>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</si>
  <si>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</si>
  <si>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</si>
  <si>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</si>
  <si>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</si>
  <si>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</si>
  <si>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</si>
  <si>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</si>
  <si>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</si>
  <si>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</si>
  <si>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</si>
  <si>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</si>
  <si>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</si>
  <si>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</si>
  <si>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</si>
  <si>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</si>
  <si>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</si>
  <si>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</si>
  <si>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</si>
  <si>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</si>
  <si>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</si>
  <si>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</si>
  <si>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</si>
  <si>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</si>
  <si>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</si>
  <si>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</si>
  <si>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</si>
  <si>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</si>
  <si>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</si>
  <si>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</si>
  <si>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</si>
  <si>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</si>
  <si>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</si>
  <si>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</si>
  <si>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</si>
  <si>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</si>
  <si>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</si>
  <si>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</si>
  <si>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</si>
  <si>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</si>
  <si>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</si>
  <si>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</si>
  <si>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</si>
  <si>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</si>
  <si>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</si>
  <si>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</si>
  <si>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</si>
  <si>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</si>
  <si>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</si>
  <si>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</si>
  <si>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</si>
  <si>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</si>
  <si>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</si>
  <si>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</si>
  <si>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</si>
  <si>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</si>
  <si>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</si>
  <si>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</si>
  <si>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</si>
  <si>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</si>
  <si>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</si>
  <si>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</si>
  <si>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</si>
  <si>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</si>
  <si>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</si>
  <si>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</si>
  <si>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</si>
  <si>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</si>
  <si>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</si>
  <si>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</si>
  <si>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</si>
  <si>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</si>
  <si>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</si>
  <si>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</si>
  <si>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</si>
  <si>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</si>
  <si>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</si>
  <si>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</si>
  <si>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</si>
  <si>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</si>
  <si>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</si>
  <si>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</si>
  <si>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</si>
  <si>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</si>
  <si>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</si>
  <si>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</si>
  <si>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</si>
  <si>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</si>
  <si>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</si>
  <si>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</si>
  <si>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</si>
  <si>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</si>
  <si>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</si>
  <si>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</si>
  <si>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</si>
  <si>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</si>
  <si>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</si>
  <si>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</si>
  <si>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</si>
  <si>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</si>
  <si>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</si>
  <si>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</si>
  <si>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</si>
  <si>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</si>
  <si>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</si>
  <si>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</si>
  <si>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</si>
  <si>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</si>
  <si>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</si>
  <si>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</si>
  <si>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</si>
  <si>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</si>
  <si>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</si>
  <si>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</si>
  <si>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</si>
  <si>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</si>
  <si>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</si>
  <si>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</si>
  <si>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</si>
  <si>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</si>
  <si>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</si>
  <si>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</si>
  <si>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</si>
  <si>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</si>
  <si>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</si>
  <si>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</si>
  <si>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</si>
  <si>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</si>
  <si>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</si>
  <si>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</si>
  <si>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</si>
  <si>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</si>
  <si>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</si>
  <si>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</si>
  <si>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</si>
  <si>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</si>
  <si>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</si>
  <si>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</si>
  <si>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</si>
  <si>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</si>
  <si>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</si>
  <si>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</si>
  <si>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</si>
  <si>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</si>
  <si>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</si>
  <si>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</si>
  <si>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</si>
  <si>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</si>
  <si>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</si>
  <si>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</si>
  <si>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</si>
  <si>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</si>
  <si>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</si>
  <si>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</si>
  <si>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</si>
  <si>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</si>
  <si>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</si>
  <si>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</si>
  <si>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</si>
  <si>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</si>
  <si>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</si>
  <si>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</si>
  <si>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</si>
  <si>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</si>
  <si>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</si>
  <si>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</si>
  <si>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</si>
  <si>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</si>
  <si>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</si>
  <si>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</si>
  <si>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</si>
  <si>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</si>
  <si>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</si>
  <si>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</si>
  <si>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</si>
  <si>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</si>
  <si>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</si>
  <si>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</si>
  <si>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</si>
  <si>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</si>
  <si>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</si>
  <si>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</si>
  <si>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</si>
  <si>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</si>
  <si>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</si>
  <si>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</si>
  <si>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</si>
  <si>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</si>
  <si>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</si>
  <si>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</si>
  <si>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</si>
  <si>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</si>
  <si>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</si>
  <si>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</si>
  <si>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</si>
  <si>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</si>
  <si>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</si>
  <si>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</si>
  <si>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</si>
  <si>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</si>
  <si>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</si>
  <si>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</si>
  <si>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</si>
  <si>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</si>
  <si>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</si>
  <si>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</si>
  <si>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</si>
  <si>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</si>
  <si>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</si>
  <si>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</si>
  <si>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</si>
  <si>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</si>
  <si>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</si>
  <si>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</si>
  <si>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</si>
  <si>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</si>
  <si>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</si>
  <si>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</si>
  <si>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</si>
  <si>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</si>
  <si>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</si>
  <si>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</si>
  <si>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</si>
  <si>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</si>
  <si>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</si>
  <si>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</si>
  <si>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</si>
  <si>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</si>
  <si>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</si>
  <si>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</si>
  <si>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</si>
  <si>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</si>
  <si>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</si>
  <si>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</si>
  <si>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</si>
  <si>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</si>
  <si>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</si>
  <si>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</si>
  <si>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</si>
  <si>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</si>
  <si>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</si>
  <si>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</si>
  <si>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</si>
  <si>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</si>
  <si>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</si>
  <si>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</si>
  <si>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</si>
  <si>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</si>
  <si>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</si>
  <si>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</si>
  <si>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</si>
  <si>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</si>
  <si>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</si>
  <si>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</si>
  <si>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</si>
  <si>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</si>
  <si>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</si>
  <si>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</si>
  <si>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</si>
  <si>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</si>
  <si>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</si>
  <si>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</si>
  <si>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</si>
  <si>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</si>
  <si>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</si>
  <si>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</si>
  <si>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</si>
  <si>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</si>
  <si>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</si>
  <si>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</si>
  <si>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</si>
  <si>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</si>
  <si>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</si>
  <si>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</si>
  <si>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</si>
  <si>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</si>
  <si>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</si>
  <si>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</si>
  <si>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</si>
  <si>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</si>
  <si>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</si>
  <si>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</si>
  <si>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</si>
  <si>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</si>
  <si>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</si>
  <si>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</si>
  <si>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</si>
  <si>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</si>
  <si>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</si>
  <si>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</si>
  <si>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</si>
  <si>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</si>
  <si>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</si>
  <si>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</si>
  <si>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</si>
  <si>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</si>
  <si>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</si>
  <si>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</si>
  <si>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</si>
  <si>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</si>
  <si>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</si>
  <si>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</si>
  <si>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</si>
  <si>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</si>
  <si>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</si>
  <si>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</si>
  <si>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</si>
  <si>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</si>
  <si>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</si>
  <si>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</si>
  <si>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</si>
  <si>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</si>
  <si>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</si>
  <si>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</si>
  <si>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</si>
  <si>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</si>
  <si>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</si>
  <si>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</si>
  <si>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</si>
  <si>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</si>
  <si>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</si>
  <si>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</si>
  <si>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</si>
  <si>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</si>
  <si>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</si>
  <si>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</si>
  <si>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</si>
  <si>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</si>
  <si>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</si>
  <si>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</si>
  <si>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</si>
  <si>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</si>
  <si>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</si>
  <si>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</si>
  <si>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</si>
  <si>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</si>
  <si>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</si>
  <si>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</si>
  <si>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</si>
  <si>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</si>
  <si>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</si>
  <si>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</si>
  <si>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</si>
  <si>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</si>
  <si>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</si>
  <si>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</si>
  <si>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</si>
  <si>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</si>
  <si>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</si>
  <si>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</si>
  <si>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</si>
  <si>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</si>
  <si>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</si>
  <si>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</si>
  <si>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</si>
  <si>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</si>
  <si>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</si>
  <si>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</si>
  <si>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</si>
  <si>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</si>
  <si>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</si>
  <si>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</si>
  <si>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</si>
  <si>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</si>
  <si>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</si>
  <si>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</si>
  <si>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</si>
  <si>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</si>
  <si>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</si>
  <si>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</si>
  <si>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</si>
  <si>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</si>
  <si>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</si>
  <si>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</si>
  <si>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</si>
  <si>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</si>
  <si>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</si>
  <si>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</si>
  <si>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</si>
  <si>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</si>
  <si>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</si>
  <si>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</si>
  <si>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</si>
  <si>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</si>
  <si>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</si>
  <si>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</si>
  <si>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</si>
  <si>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</si>
  <si>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</si>
  <si>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</si>
  <si>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</si>
  <si>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</si>
  <si>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</si>
  <si>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</si>
  <si>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</si>
  <si>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</si>
  <si>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</si>
  <si>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</si>
  <si>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</si>
  <si>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</si>
  <si>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</si>
  <si>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</si>
  <si>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</si>
  <si>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</si>
  <si>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</si>
  <si>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</si>
  <si>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</si>
  <si>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</si>
  <si>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</si>
  <si>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</si>
  <si>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</si>
  <si>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</si>
  <si>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</si>
  <si>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</si>
  <si>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</si>
  <si>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</si>
  <si>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</si>
  <si>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</si>
  <si>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</si>
  <si>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</si>
  <si>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</si>
  <si>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</si>
  <si>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</si>
  <si>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</si>
  <si>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</si>
  <si>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</si>
  <si>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</si>
  <si>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</si>
  <si>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</si>
  <si>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</si>
  <si>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</si>
  <si>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</si>
  <si>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</si>
  <si>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</si>
  <si>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</si>
  <si>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</si>
  <si>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</si>
  <si>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</si>
  <si>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</si>
  <si>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</si>
  <si>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</si>
  <si>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</si>
  <si>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</si>
  <si>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</si>
  <si>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</si>
  <si>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</si>
  <si>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</si>
  <si>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</si>
  <si>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</si>
  <si>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</si>
  <si>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</si>
  <si>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</si>
  <si>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</si>
  <si>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</si>
  <si>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</si>
  <si>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</si>
  <si>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</si>
  <si>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</si>
  <si>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</si>
  <si>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</si>
  <si>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</si>
  <si>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</si>
  <si>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</si>
  <si>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</si>
  <si>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</si>
  <si>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</si>
  <si>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</si>
  <si>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</si>
  <si>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</si>
  <si>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</si>
  <si>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</si>
  <si>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</si>
  <si>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</si>
  <si>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</si>
  <si>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</si>
  <si>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</si>
  <si>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</si>
  <si>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</si>
  <si>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</si>
  <si>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</si>
  <si>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</si>
  <si>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</si>
  <si>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</si>
  <si>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</si>
  <si>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</si>
  <si>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</si>
  <si>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</si>
  <si>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</si>
  <si>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</si>
  <si>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</si>
  <si>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</si>
  <si>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</si>
  <si>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</si>
  <si>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</si>
  <si>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</si>
  <si>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</si>
  <si>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</si>
  <si>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</si>
  <si>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</si>
  <si>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</si>
  <si>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</si>
  <si>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</si>
  <si>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</si>
  <si>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</si>
  <si>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</si>
  <si>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</si>
  <si>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</si>
  <si>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</si>
  <si>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</si>
  <si>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</si>
  <si>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</si>
  <si>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</si>
  <si>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</si>
  <si>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</si>
  <si>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</si>
  <si>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</si>
  <si>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</si>
  <si>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</si>
  <si>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</si>
  <si>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</si>
  <si>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</si>
  <si>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</si>
  <si>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</si>
  <si>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</si>
  <si>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</si>
  <si>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</si>
  <si>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</si>
  <si>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</si>
  <si>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</si>
  <si>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</si>
  <si>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</si>
  <si>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</si>
  <si>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</si>
  <si>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</si>
  <si>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</si>
  <si>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</si>
  <si>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</si>
  <si>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</si>
  <si>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</si>
  <si>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</si>
  <si>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</si>
  <si>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</si>
  <si>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</si>
  <si>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</si>
  <si>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</si>
  <si>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</si>
  <si>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</si>
  <si>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</si>
  <si>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</si>
  <si>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</si>
  <si>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</si>
  <si>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</si>
  <si>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</si>
  <si>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</si>
  <si>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</si>
  <si>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</si>
  <si>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</si>
  <si>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</si>
  <si>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</si>
  <si>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</si>
  <si>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</si>
  <si>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</si>
  <si>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</si>
  <si>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</si>
  <si>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</si>
  <si>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</si>
  <si>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</si>
  <si>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</si>
  <si>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</si>
  <si>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</si>
  <si>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</si>
  <si>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</si>
  <si>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</si>
  <si>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</si>
  <si>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</si>
  <si>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</si>
  <si>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</si>
  <si>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</si>
  <si>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</si>
  <si>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</si>
  <si>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</si>
  <si>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</si>
  <si>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</si>
  <si>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</si>
  <si>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</si>
  <si>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</si>
  <si>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</si>
  <si>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</si>
  <si>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</si>
  <si>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</si>
  <si>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</si>
  <si>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</si>
  <si>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</si>
  <si>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</si>
  <si>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</si>
  <si>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</si>
  <si>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</si>
  <si>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</si>
  <si>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</si>
  <si>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</si>
  <si>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</si>
  <si>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</si>
  <si>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</si>
  <si>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</si>
  <si>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</si>
  <si>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</si>
  <si>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</si>
  <si>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</si>
  <si>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</si>
  <si>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</si>
  <si>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</si>
  <si>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</si>
  <si>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</si>
  <si>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</si>
  <si>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</si>
  <si>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</si>
  <si>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</si>
  <si>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</si>
  <si>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</si>
  <si>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</si>
  <si>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</si>
  <si>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</si>
  <si>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</si>
  <si>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</si>
  <si>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</si>
  <si>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</si>
  <si>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</si>
  <si>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</si>
  <si>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</si>
  <si>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</si>
  <si>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</si>
  <si>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</si>
  <si>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</si>
  <si>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</si>
  <si>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</si>
  <si>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</si>
  <si>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</si>
  <si>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</si>
  <si>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</si>
  <si>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</si>
  <si>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</si>
  <si>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</si>
  <si>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</si>
  <si>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</si>
  <si>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</si>
  <si>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</si>
  <si>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</si>
  <si>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</si>
  <si>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</si>
  <si>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</si>
  <si>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</si>
  <si>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</si>
  <si>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</si>
  <si>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</si>
  <si>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</si>
  <si>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</si>
  <si>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</si>
  <si>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</si>
  <si>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</si>
  <si>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</si>
  <si>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</si>
  <si>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</si>
  <si>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</si>
  <si>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</si>
  <si>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</si>
  <si>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</si>
  <si>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</si>
  <si>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</si>
  <si>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</si>
  <si>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</si>
  <si>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</si>
  <si>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</si>
  <si>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</si>
  <si>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</si>
  <si>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</si>
  <si>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</si>
  <si>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</si>
  <si>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</si>
  <si>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</si>
  <si>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</si>
  <si>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</si>
  <si>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</si>
  <si>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</si>
  <si>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</si>
  <si>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</si>
  <si>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</si>
  <si>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</si>
  <si>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</si>
  <si>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</si>
  <si>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</si>
  <si>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</si>
  <si>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</si>
  <si>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</si>
  <si>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</si>
  <si>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</si>
  <si>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</si>
  <si>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</si>
  <si>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</si>
  <si>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</si>
  <si>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</si>
  <si>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</si>
  <si>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</si>
  <si>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</si>
  <si>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</si>
  <si>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</si>
  <si>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</si>
  <si>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</si>
  <si>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</si>
  <si>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</si>
  <si>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</si>
  <si>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</si>
  <si>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</si>
  <si>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</si>
  <si>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</si>
  <si>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</si>
  <si>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</si>
  <si>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</si>
  <si>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</si>
  <si>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</si>
  <si>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</si>
  <si>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</si>
  <si>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</si>
  <si>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</si>
  <si>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</si>
  <si>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</si>
  <si>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</si>
  <si>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</si>
  <si>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</si>
  <si>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</si>
  <si>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</si>
  <si>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</si>
  <si>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</si>
  <si>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</si>
  <si>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</si>
  <si>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</si>
  <si>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</si>
  <si>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</si>
  <si>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</si>
  <si>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</si>
  <si>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</si>
  <si>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</si>
  <si>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</si>
  <si>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</si>
  <si>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</si>
  <si>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</si>
  <si>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</si>
  <si>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</si>
  <si>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</si>
  <si>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</si>
  <si>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</si>
  <si>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</si>
  <si>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</si>
  <si>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</si>
  <si>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</si>
  <si>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</si>
  <si>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</si>
  <si>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</si>
  <si>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</si>
  <si>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</si>
  <si>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</si>
  <si>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</si>
  <si>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</si>
  <si>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</si>
  <si>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</si>
  <si>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</si>
  <si>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</si>
  <si>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</si>
  <si>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</si>
  <si>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</si>
  <si>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</si>
  <si>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</si>
  <si>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</si>
  <si>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</si>
  <si>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</si>
  <si>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</si>
  <si>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</si>
  <si>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</si>
  <si>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</si>
  <si>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</si>
  <si>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</si>
  <si>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</si>
  <si>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</si>
  <si>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</si>
  <si>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</si>
  <si>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</si>
  <si>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</si>
  <si>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</si>
  <si>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</si>
  <si>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</si>
  <si>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</si>
  <si>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</si>
  <si>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</si>
  <si>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</si>
  <si>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</si>
  <si>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</si>
  <si>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</si>
  <si>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</si>
  <si>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</si>
  <si>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</si>
  <si>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</si>
  <si>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</si>
  <si>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</si>
  <si>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</si>
  <si>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</si>
  <si>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</si>
  <si>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</si>
  <si>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</si>
  <si>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</si>
  <si>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</si>
  <si>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</si>
  <si>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</si>
  <si>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</si>
  <si>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</si>
  <si>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</si>
  <si>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</si>
  <si>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</si>
  <si>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</si>
  <si>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</si>
  <si>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</si>
  <si>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</si>
  <si>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</si>
  <si>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</si>
  <si>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</si>
  <si>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</si>
  <si>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</si>
  <si>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</si>
  <si>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</si>
  <si>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</si>
  <si>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</si>
  <si>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</si>
  <si>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</si>
  <si>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</si>
  <si>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</si>
  <si>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</si>
  <si>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</si>
  <si>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</si>
  <si>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</si>
  <si>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</si>
  <si>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</si>
  <si>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</si>
  <si>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</si>
  <si>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</si>
  <si>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</si>
  <si>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</si>
  <si>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</si>
  <si>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</si>
  <si>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</si>
  <si>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</si>
  <si>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</si>
  <si>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</si>
  <si>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</si>
  <si>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</si>
  <si>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</si>
  <si>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</si>
  <si>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</si>
  <si>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</si>
  <si>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</si>
  <si>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</si>
  <si>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</si>
  <si>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</si>
  <si>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</si>
  <si>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</si>
  <si>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</si>
  <si>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</si>
  <si>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</si>
  <si>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</si>
  <si>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</si>
  <si>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</si>
  <si>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</si>
  <si>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</si>
  <si>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</si>
  <si>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</si>
  <si>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</si>
  <si>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</si>
  <si>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</si>
  <si>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</si>
  <si>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</si>
  <si>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</si>
  <si>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</si>
  <si>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</si>
  <si>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</si>
  <si>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</si>
  <si>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</si>
  <si>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</si>
  <si>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</si>
  <si>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</si>
  <si>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</si>
  <si>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</si>
  <si>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</si>
  <si>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</si>
  <si>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</si>
  <si>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</si>
  <si>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</si>
  <si>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</si>
  <si>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</si>
  <si>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</si>
  <si>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</si>
  <si>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</si>
  <si>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</si>
  <si>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</si>
  <si>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</si>
  <si>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</si>
  <si>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</si>
  <si>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</si>
  <si>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</si>
  <si>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</si>
  <si>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</si>
  <si>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</si>
  <si>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</si>
  <si>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</si>
  <si>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</si>
  <si>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</si>
  <si>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</si>
  <si>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</si>
  <si>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</si>
  <si>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</si>
  <si>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</si>
  <si>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</si>
  <si>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</si>
  <si>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</si>
  <si>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</si>
  <si>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</si>
  <si>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</si>
  <si>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</si>
  <si>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</si>
  <si>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</si>
  <si>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</si>
  <si>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</si>
  <si>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</si>
  <si>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</si>
  <si>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</si>
  <si>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</si>
  <si>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</si>
  <si>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</si>
  <si>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</si>
  <si>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</si>
  <si>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</si>
  <si>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</si>
  <si>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</si>
  <si>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</si>
  <si>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</si>
  <si>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</si>
  <si>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</si>
  <si>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</si>
  <si>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</si>
  <si>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</si>
  <si>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</si>
  <si>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</si>
  <si>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</si>
  <si>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</si>
  <si>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</si>
  <si>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</si>
  <si>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</si>
  <si>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</si>
  <si>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</si>
  <si>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</si>
  <si>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</si>
  <si>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</si>
  <si>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</si>
  <si>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</si>
  <si>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</si>
  <si>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</si>
  <si>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</si>
  <si>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</si>
  <si>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</si>
  <si>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</si>
  <si>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</si>
  <si>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</si>
  <si>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</si>
  <si>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</si>
  <si>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</si>
  <si>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</si>
  <si>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</si>
  <si>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</si>
  <si>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</si>
  <si>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</si>
  <si>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</si>
  <si>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</si>
  <si>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</si>
  <si>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</si>
  <si>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</si>
  <si>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</si>
  <si>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</si>
  <si>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</si>
  <si>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</si>
  <si>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</si>
  <si>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</si>
  <si>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</si>
  <si>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</si>
  <si>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</si>
  <si>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</si>
  <si>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</si>
  <si>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</si>
  <si>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</si>
  <si>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</si>
  <si>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</si>
  <si>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</si>
  <si>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</si>
  <si>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</si>
  <si>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</si>
  <si>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</si>
  <si>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</si>
  <si>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</si>
  <si>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</si>
  <si>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</si>
  <si>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</si>
  <si>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</si>
  <si>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</si>
  <si>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</si>
  <si>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</si>
  <si>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</si>
  <si>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</si>
  <si>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</si>
  <si>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</si>
  <si>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</si>
  <si>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</si>
  <si>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</si>
  <si>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</si>
  <si>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</si>
  <si>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</si>
  <si>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</si>
  <si>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</si>
  <si>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</si>
  <si>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</si>
  <si>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</si>
  <si>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</si>
  <si>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</si>
  <si>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</si>
  <si>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</si>
  <si>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</si>
  <si>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</si>
  <si>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</si>
  <si>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</si>
  <si>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</si>
  <si>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</si>
  <si>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</si>
  <si>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</si>
  <si>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</si>
  <si>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</si>
  <si>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</si>
  <si>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</si>
  <si>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</si>
  <si>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</si>
  <si>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</si>
  <si>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</si>
  <si>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</si>
  <si>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</si>
  <si>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</si>
  <si>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</si>
  <si>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</si>
  <si>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</si>
  <si>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</si>
  <si>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</si>
  <si>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</si>
  <si>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</si>
  <si>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</si>
  <si>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</si>
  <si>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</si>
  <si>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</si>
  <si>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</si>
  <si>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</si>
  <si>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</si>
  <si>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</si>
  <si>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</si>
  <si>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</si>
  <si>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</si>
  <si>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</si>
  <si>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</si>
  <si>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</si>
  <si>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</si>
  <si>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</si>
  <si>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</si>
  <si>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</si>
  <si>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</si>
  <si>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</si>
  <si>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</si>
  <si>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</si>
  <si>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</si>
  <si>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</si>
  <si>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</si>
  <si>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</si>
  <si>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</si>
  <si>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</si>
  <si>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</si>
  <si>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</si>
  <si>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</si>
  <si>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</si>
  <si>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</si>
  <si>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</si>
  <si>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</si>
  <si>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</si>
  <si>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</si>
  <si>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</si>
  <si>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</si>
  <si>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</si>
  <si>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</si>
  <si>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</si>
  <si>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</si>
  <si>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</si>
  <si>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</si>
  <si>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</si>
  <si>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</si>
  <si>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</si>
  <si>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</si>
  <si>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</si>
  <si>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</si>
  <si>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</si>
  <si>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</si>
  <si>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</si>
  <si>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</si>
  <si>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</si>
  <si>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</si>
  <si>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</si>
  <si>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</si>
  <si>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</si>
  <si>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</si>
  <si>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</si>
  <si>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</si>
  <si>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</si>
  <si>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</si>
  <si>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</si>
  <si>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</si>
  <si>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</si>
  <si>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</si>
  <si>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</si>
  <si>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</si>
  <si>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</si>
  <si>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</si>
  <si>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</si>
  <si>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</si>
  <si>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</si>
  <si>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</si>
  <si>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</si>
  <si>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</si>
  <si>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</si>
  <si>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</si>
  <si>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</si>
  <si>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</si>
  <si>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</si>
  <si>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</si>
  <si>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</si>
  <si>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</si>
  <si>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</si>
  <si>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</si>
  <si>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</si>
  <si>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</si>
  <si>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</si>
  <si>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</si>
  <si>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</si>
  <si>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</si>
  <si>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</si>
  <si>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</si>
  <si>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</si>
  <si>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</si>
  <si>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</si>
  <si>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</si>
  <si>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</si>
  <si>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</si>
  <si>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</si>
  <si>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</si>
  <si>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</si>
  <si>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</si>
  <si>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</si>
  <si>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</si>
  <si>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</si>
  <si>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</si>
  <si>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</si>
  <si>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</si>
  <si>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</si>
  <si>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</si>
  <si>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</si>
  <si>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</si>
  <si>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</si>
  <si>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</si>
  <si>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</si>
  <si>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</si>
  <si>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</si>
  <si>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</si>
  <si>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</si>
  <si>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</si>
  <si>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</si>
  <si>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</si>
  <si>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</si>
  <si>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</si>
  <si>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</si>
  <si>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</si>
  <si>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</si>
  <si>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</si>
  <si>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</si>
  <si>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</si>
  <si>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</si>
  <si>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</si>
  <si>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</si>
  <si>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</si>
  <si>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</si>
  <si>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</si>
  <si>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</si>
  <si>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</si>
  <si>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</si>
  <si>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</si>
  <si>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</si>
  <si>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</si>
  <si>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</si>
  <si>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</si>
  <si>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</si>
  <si>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</si>
  <si>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</si>
  <si>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</si>
  <si>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</si>
  <si>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</si>
  <si>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</si>
  <si>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</si>
  <si>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</si>
  <si>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</si>
  <si>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</si>
  <si>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</si>
  <si>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</si>
  <si>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</si>
  <si>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</si>
  <si>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</si>
  <si>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</si>
  <si>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</si>
  <si>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</si>
  <si>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</si>
  <si>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</si>
  <si>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</si>
  <si>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</si>
  <si>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</si>
  <si>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</si>
  <si>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</si>
  <si>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</si>
  <si>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</si>
  <si>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</si>
  <si>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</si>
  <si>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</si>
  <si>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</si>
  <si>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</si>
  <si>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</si>
  <si>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</si>
  <si>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</si>
  <si>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</si>
  <si>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</si>
  <si>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</si>
  <si>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</si>
  <si>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</si>
  <si>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</si>
  <si>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</si>
  <si>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</si>
  <si>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</si>
  <si>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</si>
  <si>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</si>
  <si>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</si>
  <si>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</si>
  <si>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</si>
  <si>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</si>
  <si>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</si>
  <si>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</si>
  <si>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</si>
  <si>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</si>
  <si>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</si>
  <si>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</si>
  <si>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</si>
  <si>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</si>
  <si>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</si>
  <si>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</si>
  <si>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</si>
  <si>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</si>
  <si>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</si>
  <si>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</si>
  <si>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</si>
  <si>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</si>
  <si>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</si>
  <si>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</si>
  <si>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</si>
  <si>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</si>
  <si>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</si>
  <si>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</si>
  <si>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</si>
  <si>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</si>
  <si>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</si>
  <si>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</si>
  <si>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</si>
  <si>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</si>
  <si>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</si>
  <si>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</si>
  <si>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</si>
  <si>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</si>
  <si>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</si>
  <si>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</si>
  <si>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</si>
  <si>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</si>
  <si>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</si>
  <si>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</si>
  <si>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</si>
  <si>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</si>
  <si>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</si>
  <si>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</si>
  <si>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</si>
  <si>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</si>
  <si>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</si>
  <si>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</si>
  <si>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</si>
  <si>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</si>
  <si>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</si>
  <si>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</si>
  <si>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</si>
  <si>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</si>
  <si>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</si>
  <si>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</si>
  <si>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</si>
  <si>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</si>
  <si>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</si>
  <si>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</si>
  <si>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</si>
  <si>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</si>
  <si>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</si>
  <si>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</si>
  <si>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</si>
  <si>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</si>
  <si>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</si>
  <si>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</si>
  <si>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</si>
  <si>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</si>
  <si>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</si>
  <si>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</si>
  <si>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</si>
  <si>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</si>
  <si>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</si>
  <si>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</si>
  <si>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</si>
  <si>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</si>
  <si>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</si>
  <si>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</si>
  <si>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</si>
  <si>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</si>
  <si>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</si>
  <si>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</si>
  <si>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</si>
  <si>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</si>
  <si>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</si>
  <si>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</si>
  <si>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</si>
  <si>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</si>
  <si>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</si>
  <si>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</si>
  <si>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</si>
  <si>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</si>
  <si>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</si>
  <si>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</si>
  <si>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</si>
  <si>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</si>
  <si>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</si>
  <si>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</si>
  <si>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</si>
  <si>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</si>
  <si>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</si>
  <si>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</si>
  <si>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</si>
  <si>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</si>
  <si>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</si>
  <si>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</si>
  <si>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</si>
  <si>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</si>
  <si>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</si>
  <si>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</si>
  <si>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</si>
  <si>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</si>
  <si>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</si>
  <si>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</si>
  <si>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</si>
  <si>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</si>
  <si>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</si>
  <si>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</si>
  <si>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</si>
  <si>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</si>
  <si>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</si>
  <si>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</si>
  <si>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</si>
  <si>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</si>
  <si>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</si>
  <si>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</si>
  <si>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</si>
  <si>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</si>
  <si>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</si>
  <si>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</si>
  <si>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</si>
  <si>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</si>
  <si>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</si>
  <si>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</si>
  <si>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</si>
  <si>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</si>
  <si>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</si>
  <si>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</si>
  <si>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</si>
  <si>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</si>
  <si>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</si>
  <si>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</si>
  <si>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</si>
  <si>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</si>
  <si>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</si>
  <si>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</si>
  <si>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</si>
  <si>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</si>
  <si>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</si>
  <si>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</si>
  <si>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</si>
  <si>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</si>
  <si>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</si>
  <si>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</si>
  <si>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</si>
  <si>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</si>
  <si>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</si>
  <si>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</si>
  <si>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</si>
  <si>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</si>
  <si>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</si>
  <si>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</si>
  <si>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</si>
  <si>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</si>
  <si>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</si>
  <si>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</si>
  <si>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</si>
  <si>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</si>
  <si>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</si>
  <si>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</si>
  <si>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</si>
  <si>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</si>
  <si>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</si>
  <si>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</si>
  <si>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</si>
  <si>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</si>
  <si>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</si>
  <si>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</si>
  <si>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</si>
  <si>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</si>
  <si>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</si>
  <si>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</si>
  <si>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</si>
  <si>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</si>
  <si>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</si>
  <si>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</si>
  <si>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</si>
  <si>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</si>
  <si>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</si>
  <si>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</si>
  <si>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</si>
  <si>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</si>
  <si>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</si>
  <si>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</si>
  <si>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</si>
  <si>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</si>
  <si>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</si>
  <si>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</si>
  <si>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</si>
  <si>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</si>
  <si>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</si>
  <si>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</si>
  <si>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</si>
  <si>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</si>
  <si>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</si>
  <si>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</si>
  <si>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</si>
  <si>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</si>
  <si>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</si>
  <si>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</si>
  <si>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</si>
  <si>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</si>
  <si>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</si>
  <si>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</si>
  <si>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</si>
  <si>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</si>
  <si>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</si>
  <si>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</si>
  <si>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</si>
  <si>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</si>
  <si>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</si>
  <si>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</si>
  <si>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</si>
  <si>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</si>
  <si>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</si>
  <si>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</si>
  <si>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</si>
  <si>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</si>
  <si>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</si>
  <si>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</si>
  <si>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</si>
  <si>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</si>
  <si>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</si>
  <si>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</si>
  <si>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</si>
  <si>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</si>
  <si>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</si>
  <si>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</si>
  <si>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</si>
  <si>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</si>
  <si>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</si>
  <si>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</si>
  <si>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</si>
  <si>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</si>
  <si>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</si>
  <si>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</si>
  <si>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</si>
  <si>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</si>
  <si>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</si>
  <si>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</si>
  <si>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</si>
  <si>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</si>
  <si>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</si>
  <si>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</si>
  <si>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</si>
  <si>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</si>
  <si>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</si>
  <si>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</si>
  <si>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</si>
  <si>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</si>
  <si>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</si>
  <si>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</si>
  <si>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</si>
  <si>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</si>
  <si>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</si>
  <si>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</si>
  <si>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</si>
  <si>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</si>
  <si>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</si>
  <si>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</si>
  <si>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</si>
  <si>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</si>
  <si>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</si>
  <si>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</si>
  <si>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</si>
  <si>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</si>
  <si>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</si>
  <si>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</si>
  <si>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</si>
  <si>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</si>
  <si>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</si>
  <si>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</si>
  <si>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</si>
  <si>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</si>
  <si>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</si>
  <si>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</si>
  <si>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</si>
  <si>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</si>
  <si>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</si>
  <si>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</si>
  <si>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</si>
  <si>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</si>
  <si>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</si>
  <si>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</si>
  <si>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</si>
  <si>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</si>
  <si>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</si>
  <si>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</si>
  <si>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</si>
  <si>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</si>
  <si>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</si>
  <si>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</si>
  <si>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</si>
  <si>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</si>
  <si>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</si>
  <si>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</si>
  <si>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</si>
  <si>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</si>
  <si>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</si>
  <si>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</si>
  <si>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</si>
  <si>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</si>
  <si>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</si>
  <si>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</si>
  <si>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</si>
  <si>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</si>
  <si>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</si>
  <si>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</si>
  <si>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</si>
  <si>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</si>
  <si>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</si>
  <si>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</si>
  <si>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</si>
  <si>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</si>
  <si>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</si>
  <si>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</si>
  <si>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</si>
  <si>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</si>
  <si>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</si>
  <si>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</si>
  <si>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</si>
  <si>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</si>
  <si>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</si>
  <si>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</si>
  <si>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</si>
  <si>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</si>
  <si>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</si>
  <si>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</si>
  <si>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</si>
  <si>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</si>
  <si>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</si>
  <si>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</si>
  <si>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</si>
  <si>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</si>
  <si>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</si>
  <si>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</si>
  <si>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</si>
  <si>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</si>
  <si>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</si>
  <si>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</si>
  <si>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</si>
  <si>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</si>
  <si>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</si>
  <si>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</si>
  <si>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</si>
  <si>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</si>
  <si>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</si>
  <si>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</si>
  <si>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</si>
  <si>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</si>
  <si>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</si>
  <si>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</si>
  <si>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</si>
  <si>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</si>
  <si>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</si>
  <si>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</si>
  <si>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</si>
  <si>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</si>
  <si>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</si>
  <si>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</si>
  <si>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</si>
  <si>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</si>
  <si>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</si>
  <si>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</si>
  <si>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</si>
  <si>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</si>
  <si>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</si>
  <si>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</si>
  <si>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</si>
  <si>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</si>
  <si>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</si>
  <si>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</si>
  <si>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</si>
  <si>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</si>
  <si>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</si>
  <si>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</si>
  <si>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</si>
  <si>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</si>
  <si>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</si>
  <si>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</si>
  <si>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</si>
  <si>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</si>
  <si>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</si>
  <si>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</si>
  <si>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</si>
  <si>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</si>
  <si>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</si>
  <si>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</si>
  <si>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</si>
  <si>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</si>
  <si>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</si>
  <si>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</si>
  <si>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</si>
  <si>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</si>
  <si>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</si>
  <si>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</si>
  <si>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</si>
  <si>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</si>
  <si>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</si>
  <si>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</si>
  <si>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</si>
  <si>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</si>
  <si>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</si>
  <si>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</si>
  <si>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</si>
  <si>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</si>
  <si>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</si>
  <si>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</si>
  <si>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</si>
  <si>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</si>
  <si>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</si>
  <si>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</si>
  <si>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</si>
  <si>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</si>
  <si>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</si>
  <si>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</si>
  <si>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</si>
  <si>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</si>
  <si>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</si>
  <si>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</si>
  <si>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</si>
  <si>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</si>
  <si>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</si>
  <si>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</si>
  <si>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</si>
  <si>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</si>
  <si>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</si>
  <si>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</si>
  <si>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</si>
  <si>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</si>
  <si>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</si>
  <si>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</si>
  <si>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</si>
  <si>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</si>
  <si>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</si>
  <si>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</si>
  <si>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</si>
  <si>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</si>
  <si>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</si>
  <si>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</si>
  <si>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</si>
  <si>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</si>
  <si>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</si>
  <si>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</si>
  <si>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</si>
  <si>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</si>
  <si>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</si>
  <si>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</si>
  <si>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</si>
  <si>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</si>
  <si>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</si>
  <si>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</si>
  <si>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</si>
  <si>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</si>
  <si>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</si>
  <si>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</si>
  <si>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</si>
  <si>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</si>
  <si>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</si>
  <si>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</si>
  <si>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</si>
  <si>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</si>
  <si>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</si>
  <si>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</si>
  <si>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</si>
  <si>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</si>
  <si>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</si>
  <si>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</si>
  <si>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</si>
  <si>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</si>
  <si>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</si>
  <si>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</si>
  <si>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</si>
  <si>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</si>
  <si>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</si>
  <si>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</si>
  <si>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</si>
  <si>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</si>
  <si>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</si>
  <si>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</si>
  <si>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</si>
  <si>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</si>
  <si>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</si>
  <si>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</si>
  <si>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</si>
  <si>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</si>
  <si>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</si>
  <si>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</si>
  <si>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</si>
  <si>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</si>
  <si>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</si>
  <si>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</si>
  <si>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</si>
  <si>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</si>
  <si>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</si>
  <si>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</si>
  <si>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</si>
  <si>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</si>
  <si>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</si>
  <si>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</si>
  <si>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</si>
  <si>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</si>
  <si>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</si>
  <si>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</si>
  <si>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</si>
  <si>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</si>
  <si>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</si>
  <si>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</si>
  <si>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</si>
  <si>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</si>
  <si>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</si>
  <si>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</si>
  <si>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</si>
  <si>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</si>
  <si>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</si>
  <si>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</si>
  <si>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</si>
  <si>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</si>
  <si>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</si>
  <si>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</si>
  <si>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</si>
  <si>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</si>
  <si>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</si>
  <si>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</si>
  <si>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</si>
  <si>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</si>
  <si>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</si>
  <si>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</si>
  <si>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</si>
  <si>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</si>
  <si>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</si>
  <si>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</si>
  <si>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</si>
  <si>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</si>
  <si>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</si>
  <si>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</si>
  <si>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</si>
  <si>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</si>
  <si>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</si>
  <si>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</si>
  <si>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</si>
  <si>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</si>
  <si>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</si>
  <si>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</si>
  <si>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</si>
  <si>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</si>
  <si>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</si>
  <si>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</si>
  <si>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</si>
  <si>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</si>
  <si>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</si>
  <si>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</si>
  <si>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</si>
  <si>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</si>
  <si>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</si>
  <si>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</si>
  <si>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</si>
  <si>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</si>
  <si>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</si>
  <si>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</si>
  <si>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</si>
  <si>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</si>
  <si>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</si>
  <si>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</si>
  <si>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</si>
  <si>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</si>
  <si>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</si>
  <si>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</si>
  <si>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</si>
  <si>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</si>
  <si>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</si>
  <si>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</si>
  <si>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</si>
  <si>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</si>
  <si>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</si>
  <si>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</si>
  <si>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</si>
  <si>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</si>
  <si>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</si>
  <si>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</si>
  <si>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</si>
  <si>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</si>
  <si>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</si>
  <si>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</si>
  <si>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</si>
  <si>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</si>
  <si>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</si>
  <si>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</si>
  <si>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</si>
  <si>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</si>
  <si>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</si>
  <si>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</si>
  <si>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</si>
  <si>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</si>
  <si>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</si>
  <si>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</si>
  <si>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</si>
  <si>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</si>
  <si>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</si>
  <si>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</si>
  <si>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</si>
  <si>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</si>
  <si>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</si>
  <si>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</si>
  <si>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</si>
  <si>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</si>
  <si>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</si>
  <si>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</si>
  <si>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</si>
  <si>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</si>
  <si>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</si>
  <si>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</si>
  <si>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</si>
  <si>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</si>
  <si>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</si>
  <si>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</si>
  <si>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</si>
  <si>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</si>
  <si>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</si>
  <si>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</si>
  <si>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</si>
  <si>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</si>
  <si>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</si>
  <si>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</si>
  <si>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</si>
  <si>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</si>
  <si>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</si>
  <si>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</si>
  <si>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</si>
  <si>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</si>
  <si>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</si>
  <si>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</si>
  <si>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</si>
  <si>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</si>
  <si>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</si>
  <si>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</si>
  <si>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</si>
  <si>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</si>
  <si>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</si>
  <si>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</si>
  <si>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</si>
  <si>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</si>
  <si>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</si>
  <si>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</si>
  <si>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</si>
  <si>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</si>
  <si>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</si>
  <si>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</si>
  <si>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</si>
  <si>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</si>
  <si>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</si>
  <si>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</si>
  <si>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</si>
  <si>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</si>
  <si>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</si>
  <si>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</si>
  <si>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</si>
  <si>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</si>
  <si>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</si>
  <si>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</si>
  <si>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</si>
  <si>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</si>
  <si>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</si>
  <si>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</si>
  <si>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</si>
  <si>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</si>
  <si>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</si>
  <si>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</si>
  <si>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</si>
  <si>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</si>
  <si>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</si>
  <si>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</si>
  <si>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</si>
  <si>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</si>
  <si>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</si>
  <si>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</si>
  <si>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</si>
  <si>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</si>
  <si>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</si>
  <si>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</si>
  <si>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</si>
  <si>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</si>
  <si>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</si>
  <si>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</si>
  <si>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</si>
  <si>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</si>
  <si>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</si>
  <si>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</si>
  <si>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</si>
  <si>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</si>
  <si>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</si>
  <si>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</si>
  <si>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</si>
  <si>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</si>
  <si>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</si>
  <si>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</si>
  <si>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</si>
  <si>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</si>
  <si>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</si>
  <si>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</si>
  <si>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</si>
  <si>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</si>
  <si>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</si>
  <si>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</si>
  <si>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</si>
  <si>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</si>
  <si>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</si>
  <si>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</si>
  <si>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</si>
  <si>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</si>
  <si>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</si>
  <si>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</si>
  <si>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</si>
  <si>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</si>
  <si>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</si>
  <si>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</si>
  <si>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</si>
  <si>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</si>
  <si>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</si>
  <si>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</si>
  <si>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</si>
  <si>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</si>
  <si>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</si>
  <si>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</si>
  <si>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</si>
  <si>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</si>
  <si>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</si>
  <si>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</si>
  <si>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</si>
  <si>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</si>
  <si>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</si>
  <si>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</si>
  <si>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</si>
  <si>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</si>
  <si>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</si>
  <si>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</si>
  <si>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</si>
  <si>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</si>
  <si>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</si>
  <si>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</si>
  <si>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</si>
  <si>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</si>
  <si>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</si>
  <si>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</si>
  <si>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</si>
  <si>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</si>
  <si>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</si>
  <si>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</si>
  <si>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</si>
  <si>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</si>
  <si>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</si>
  <si>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</si>
  <si>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</si>
  <si>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</si>
  <si>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</si>
  <si>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</si>
  <si>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</si>
  <si>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</si>
  <si>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</si>
  <si>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</si>
  <si>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</si>
  <si>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</si>
  <si>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</si>
  <si>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</si>
  <si>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</si>
  <si>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</si>
  <si>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</si>
  <si>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</si>
  <si>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</si>
  <si>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</si>
  <si>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</si>
  <si>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</si>
  <si>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</si>
  <si>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</si>
  <si>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</si>
  <si>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</si>
  <si>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</si>
  <si>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</si>
  <si>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</si>
  <si>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</si>
  <si>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</si>
  <si>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</si>
  <si>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</si>
  <si>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</si>
  <si>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</si>
  <si>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</si>
  <si>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</si>
  <si>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</si>
  <si>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</si>
  <si>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</si>
  <si>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</si>
  <si>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</si>
  <si>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</si>
  <si>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</si>
  <si>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</si>
  <si>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</si>
  <si>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</si>
  <si>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</si>
  <si>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</si>
  <si>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</si>
  <si>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</si>
  <si>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</si>
  <si>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</si>
  <si>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</si>
  <si>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</si>
  <si>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</si>
  <si>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</si>
  <si>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</si>
  <si>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</si>
  <si>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</si>
  <si>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</si>
  <si>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</si>
  <si>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</si>
  <si>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</si>
  <si>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</si>
  <si>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</si>
  <si>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</si>
  <si>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</si>
  <si>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</si>
  <si>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</si>
  <si>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</si>
  <si>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</si>
  <si>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</si>
  <si>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</si>
  <si>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</si>
  <si>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</si>
  <si>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</si>
  <si>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</si>
  <si>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</si>
  <si>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</si>
  <si>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</si>
  <si>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</si>
  <si>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</si>
  <si>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</si>
  <si>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</si>
  <si>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</si>
  <si>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</si>
  <si>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</si>
  <si>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</si>
  <si>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</si>
  <si>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</si>
  <si>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</si>
  <si>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</si>
  <si>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</si>
  <si>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</si>
  <si>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</si>
  <si>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</si>
  <si>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</si>
  <si>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</si>
  <si>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</si>
  <si>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</si>
  <si>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</si>
  <si>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</si>
  <si>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</si>
  <si>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</si>
  <si>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</si>
  <si>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</si>
  <si>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</si>
  <si>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</si>
  <si>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</si>
  <si>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</si>
  <si>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</si>
  <si>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</si>
  <si>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</si>
  <si>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</si>
  <si>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</si>
  <si>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</si>
  <si>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</si>
  <si>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</si>
  <si>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</si>
  <si>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</si>
  <si>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</si>
  <si>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</si>
  <si>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</si>
  <si>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</si>
  <si>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</si>
  <si>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</si>
  <si>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</si>
  <si>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</si>
  <si>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</si>
  <si>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</si>
  <si>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</si>
  <si>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</si>
  <si>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</si>
  <si>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</si>
  <si>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</si>
  <si>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</si>
  <si>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</si>
  <si>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</si>
  <si>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</si>
  <si>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</si>
  <si>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</si>
  <si>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</si>
  <si>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</si>
  <si>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</si>
  <si>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</si>
  <si>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</si>
  <si>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</si>
  <si>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</si>
  <si>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</si>
  <si>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</si>
  <si>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</si>
  <si>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</si>
  <si>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</si>
  <si>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</si>
  <si>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</si>
  <si>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</si>
  <si>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</si>
  <si>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</si>
  <si>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</si>
  <si>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</si>
  <si>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</si>
  <si>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</si>
  <si>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</si>
  <si>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</si>
  <si>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</si>
  <si>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</si>
  <si>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</si>
  <si>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</si>
  <si>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</si>
  <si>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</si>
  <si>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</si>
  <si>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</si>
  <si>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</si>
  <si>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</si>
  <si>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</si>
  <si>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</si>
  <si>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</si>
  <si>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</si>
  <si>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</si>
  <si>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</si>
  <si>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</si>
  <si>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</si>
  <si>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</si>
  <si>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</si>
  <si>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</si>
  <si>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</si>
  <si>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</si>
  <si>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</si>
  <si>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</si>
  <si>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</si>
  <si>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</si>
  <si>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</si>
  <si>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</si>
  <si>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</si>
  <si>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</si>
  <si>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</si>
  <si>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</si>
  <si>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</si>
  <si>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</si>
  <si>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</si>
  <si>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</si>
  <si>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</si>
  <si>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</si>
  <si>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</si>
  <si>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</si>
  <si>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</si>
  <si>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</si>
  <si>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</si>
  <si>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</si>
  <si>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</si>
  <si>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</si>
  <si>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</si>
  <si>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</si>
  <si>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</si>
  <si>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</si>
  <si>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</si>
  <si>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</si>
  <si>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</si>
  <si>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</si>
  <si>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</si>
  <si>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</si>
  <si>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</si>
  <si>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</si>
  <si>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</si>
  <si>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</si>
  <si>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</si>
  <si>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</si>
  <si>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</si>
  <si>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</si>
  <si>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</si>
  <si>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</si>
  <si>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</si>
  <si>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</si>
  <si>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</si>
  <si>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</si>
  <si>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</si>
  <si>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</si>
  <si>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</si>
  <si>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</si>
  <si>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</si>
  <si>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</si>
  <si>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</si>
  <si>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</si>
  <si>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</si>
  <si>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</si>
  <si>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</si>
  <si>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</si>
  <si>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</si>
  <si>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</si>
  <si>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</si>
  <si>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</si>
  <si>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</si>
  <si>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</si>
  <si>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</si>
  <si>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</si>
  <si>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</si>
  <si>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</si>
  <si>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</si>
  <si>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</si>
  <si>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</si>
  <si>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</si>
  <si>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</si>
  <si>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</si>
  <si>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</si>
  <si>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</si>
  <si>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</si>
  <si>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</si>
  <si>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</si>
  <si>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</si>
  <si>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</si>
  <si>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</si>
  <si>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</si>
  <si>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</si>
  <si>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</si>
  <si>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</si>
  <si>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</si>
  <si>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</si>
  <si>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</si>
  <si>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</si>
  <si>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</si>
  <si>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</si>
  <si>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</si>
  <si>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</si>
  <si>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</si>
  <si>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</si>
  <si>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</si>
  <si>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</si>
  <si>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</si>
  <si>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</si>
  <si>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</si>
  <si>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</si>
  <si>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</si>
  <si>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</si>
  <si>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</si>
  <si>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</si>
  <si>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</si>
  <si>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</si>
  <si>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</si>
  <si>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</si>
  <si>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</si>
  <si>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</si>
  <si>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</si>
  <si>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</si>
  <si>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</si>
  <si>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</si>
  <si>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</si>
  <si>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</si>
  <si>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</si>
  <si>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</si>
  <si>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</si>
  <si>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</si>
  <si>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</si>
  <si>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</si>
  <si>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</si>
  <si>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</si>
  <si>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</si>
  <si>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</si>
  <si>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</si>
  <si>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</si>
  <si>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</si>
  <si>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</si>
  <si>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</si>
  <si>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</si>
  <si>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</si>
  <si>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</si>
  <si>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</si>
  <si>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</si>
  <si>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</si>
  <si>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</si>
  <si>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</si>
  <si>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</si>
  <si>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</si>
  <si>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</si>
  <si>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</si>
  <si>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</si>
  <si>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</si>
  <si>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</si>
  <si>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</si>
  <si>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</si>
  <si>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</si>
  <si>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</si>
  <si>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</si>
  <si>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</si>
  <si>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</si>
  <si>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</si>
  <si>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</si>
  <si>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</si>
  <si>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</si>
  <si>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</si>
  <si>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</si>
  <si>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</si>
  <si>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</si>
  <si>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</si>
  <si>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</si>
  <si>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</si>
  <si>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</si>
  <si>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</si>
  <si>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</si>
  <si>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</si>
  <si>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</si>
  <si>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</si>
  <si>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</si>
  <si>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</si>
  <si>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</si>
  <si>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</si>
  <si>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</si>
  <si>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</si>
  <si>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</si>
  <si>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</si>
  <si>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</si>
  <si>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</si>
  <si>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</si>
  <si>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</si>
  <si>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</si>
  <si>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</si>
  <si>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</si>
  <si>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</si>
  <si>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</si>
  <si>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</si>
  <si>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</si>
  <si>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</si>
  <si>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</si>
  <si>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</si>
  <si>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</si>
  <si>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</si>
  <si>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</si>
  <si>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</si>
  <si>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</si>
  <si>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</si>
  <si>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</si>
  <si>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</si>
  <si>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</si>
  <si>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</si>
  <si>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</si>
  <si>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</si>
  <si>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</si>
  <si>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</si>
  <si>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</si>
  <si>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</si>
  <si>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</si>
  <si>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</si>
  <si>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</si>
  <si>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</si>
  <si>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</si>
  <si>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</si>
  <si>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</si>
  <si>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</si>
  <si>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</si>
  <si>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</si>
  <si>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</si>
  <si>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</si>
  <si>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</si>
  <si>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</si>
  <si>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</si>
  <si>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</si>
  <si>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</si>
  <si>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</si>
  <si>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</si>
  <si>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</si>
  <si>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</si>
  <si>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</si>
  <si>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</si>
  <si>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</si>
  <si>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</si>
  <si>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</si>
  <si>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</si>
  <si>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</si>
  <si>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</si>
  <si>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</si>
  <si>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</si>
  <si>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</si>
  <si>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</si>
  <si>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</si>
  <si>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</si>
  <si>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</si>
  <si>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</si>
  <si>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</si>
  <si>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</si>
  <si>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</si>
  <si>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</si>
  <si>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</si>
  <si>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</si>
  <si>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</si>
  <si>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</si>
  <si>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</si>
  <si>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</si>
  <si>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</si>
  <si>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</si>
  <si>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</si>
  <si>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</si>
  <si>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</si>
  <si>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</si>
  <si>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</si>
  <si>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</si>
  <si>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</si>
  <si>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</si>
  <si>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</si>
  <si>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</si>
  <si>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</si>
  <si>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</si>
  <si>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</si>
  <si>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</si>
  <si>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</si>
  <si>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</si>
  <si>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</si>
  <si>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</si>
  <si>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</si>
  <si>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</si>
  <si>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</si>
  <si>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</si>
  <si>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</si>
  <si>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</si>
  <si>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</si>
  <si>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</si>
  <si>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</si>
  <si>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</si>
  <si>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</si>
  <si>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</si>
  <si>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</si>
  <si>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</si>
  <si>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</si>
  <si>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</si>
  <si>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</si>
  <si>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</si>
  <si>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</si>
  <si>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</si>
  <si>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</si>
  <si>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</si>
  <si>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</si>
  <si>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</si>
  <si>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</si>
  <si>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</si>
  <si>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</si>
  <si>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</si>
  <si>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</si>
  <si>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</si>
  <si>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</si>
  <si>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</si>
  <si>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</si>
  <si>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</si>
  <si>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</si>
  <si>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</si>
  <si>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</si>
  <si>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</si>
  <si>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</si>
  <si>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</si>
  <si>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</si>
  <si>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</si>
  <si>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</si>
  <si>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</si>
  <si>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</si>
  <si>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</si>
  <si>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</si>
  <si>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</si>
  <si>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</si>
  <si>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</si>
  <si>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</si>
  <si>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</si>
  <si>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</si>
  <si>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</si>
  <si>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</si>
  <si>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</si>
  <si>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</si>
  <si>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</si>
  <si>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</si>
  <si>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</si>
  <si>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</si>
  <si>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</si>
  <si>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</si>
  <si>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</si>
  <si>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</si>
  <si>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</si>
  <si>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</si>
  <si>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</si>
  <si>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</si>
  <si>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</si>
  <si>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</si>
  <si>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</si>
  <si>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</si>
  <si>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</si>
  <si>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</si>
  <si>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</si>
  <si>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</si>
  <si>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</si>
  <si>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</si>
  <si>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</si>
  <si>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</si>
  <si>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</si>
  <si>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</si>
  <si>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</si>
  <si>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</si>
  <si>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</si>
  <si>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</si>
  <si>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</si>
  <si>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</si>
  <si>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</si>
  <si>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</si>
  <si>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</si>
  <si>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</si>
  <si>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</si>
  <si>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</si>
  <si>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</si>
  <si>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</si>
  <si>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</si>
  <si>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</si>
  <si>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</si>
  <si>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</si>
  <si>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</si>
  <si>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</si>
  <si>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</si>
  <si>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</si>
  <si>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</si>
  <si>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</si>
  <si>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</si>
  <si>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</si>
  <si>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</si>
  <si>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</si>
  <si>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</si>
  <si>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</si>
  <si>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</si>
  <si>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</si>
  <si>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</si>
  <si>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</si>
  <si>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</si>
  <si>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</si>
  <si>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</si>
  <si>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</si>
  <si>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</si>
  <si>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</si>
  <si>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</si>
  <si>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</si>
  <si>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</si>
  <si>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</si>
  <si>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</si>
  <si>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</si>
  <si>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</si>
  <si>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</si>
  <si>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</si>
  <si>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</si>
  <si>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</si>
  <si>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</si>
  <si>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</si>
  <si>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</si>
  <si>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</si>
  <si>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</si>
  <si>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</si>
  <si>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</si>
  <si>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</si>
  <si>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</si>
  <si>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</si>
  <si>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</si>
  <si>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</si>
  <si>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</si>
  <si>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</si>
  <si>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</si>
  <si>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</si>
  <si>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</si>
  <si>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</si>
  <si>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</si>
  <si>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</si>
  <si>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</si>
  <si>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</si>
  <si>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</si>
  <si>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</si>
  <si>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</si>
  <si>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</si>
  <si>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</si>
  <si>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</si>
  <si>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</si>
  <si>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</si>
  <si>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</si>
  <si>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</si>
  <si>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</si>
  <si>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</si>
  <si>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</si>
  <si>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</si>
  <si>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</si>
  <si>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</si>
  <si>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</si>
  <si>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</si>
  <si>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</si>
  <si>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</si>
  <si>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</si>
  <si>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</si>
  <si>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</si>
  <si>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</si>
  <si>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</si>
  <si>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</si>
  <si>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</si>
  <si>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</si>
  <si>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</si>
  <si>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</si>
  <si>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</si>
  <si>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</si>
  <si>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</si>
  <si>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</si>
  <si>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</si>
  <si>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</si>
  <si>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</si>
  <si>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</si>
  <si>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</si>
  <si>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</si>
  <si>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</si>
  <si>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</si>
  <si>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</si>
  <si>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</si>
  <si>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</si>
  <si>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</si>
  <si>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</si>
  <si>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</si>
  <si>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</si>
  <si>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</si>
  <si>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</si>
  <si>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</si>
  <si>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</si>
  <si>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</si>
  <si>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</si>
  <si>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</si>
  <si>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</si>
  <si>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</si>
  <si>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</si>
  <si>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</si>
  <si>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</si>
  <si>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</si>
  <si>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</si>
  <si>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</si>
  <si>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</si>
  <si>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</si>
  <si>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</si>
  <si>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</si>
  <si>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</si>
  <si>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</si>
  <si>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</si>
  <si>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</si>
  <si>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</si>
  <si>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</si>
  <si>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</si>
  <si>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</si>
  <si>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</si>
  <si>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</si>
  <si>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</si>
  <si>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</si>
  <si>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</si>
  <si>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</si>
  <si>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</si>
  <si>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</si>
  <si>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</si>
  <si>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</si>
  <si>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</si>
  <si>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</si>
  <si>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</si>
  <si>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</si>
  <si>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</si>
  <si>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</si>
  <si>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</si>
  <si>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</si>
  <si>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</si>
  <si>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</si>
  <si>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</si>
  <si>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</si>
  <si>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</si>
  <si>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</si>
  <si>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</si>
  <si>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</si>
  <si>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</si>
  <si>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</si>
  <si>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</si>
  <si>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</si>
  <si>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</si>
  <si>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</si>
  <si>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</si>
  <si>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</si>
  <si>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</si>
  <si>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</si>
  <si>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</si>
  <si>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</si>
  <si>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</si>
  <si>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</si>
  <si>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</si>
  <si>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</si>
  <si>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</si>
  <si>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</si>
  <si>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</si>
  <si>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</si>
  <si>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</si>
  <si>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</si>
  <si>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</si>
  <si>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</si>
  <si>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</si>
  <si>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</si>
  <si>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</si>
  <si>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</si>
  <si>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</si>
  <si>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</si>
  <si>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</si>
  <si>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</si>
  <si>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</si>
  <si>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</si>
  <si>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</si>
  <si>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</si>
  <si>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</si>
  <si>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</si>
  <si>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</si>
  <si>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</si>
  <si>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</si>
  <si>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</si>
  <si>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</si>
  <si>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</si>
  <si>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</si>
  <si>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</si>
  <si>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</si>
  <si>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</si>
  <si>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</si>
  <si>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</si>
  <si>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</si>
  <si>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</si>
  <si>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</si>
  <si>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</si>
  <si>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</si>
  <si>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</si>
  <si>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</si>
  <si>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</si>
  <si>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</si>
  <si>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</si>
  <si>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</si>
  <si>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</si>
  <si>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</si>
  <si>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</si>
  <si>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</si>
  <si>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</si>
  <si>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</si>
  <si>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</si>
  <si>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</si>
  <si>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</si>
  <si>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</si>
  <si>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</si>
  <si>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</si>
  <si>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</si>
  <si>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</si>
  <si>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</si>
  <si>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</si>
  <si>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</si>
  <si>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</si>
  <si>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</si>
  <si>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</si>
  <si>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</si>
  <si>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</si>
  <si>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</si>
  <si>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</si>
  <si>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</si>
  <si>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</si>
  <si>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</si>
  <si>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</si>
  <si>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</si>
  <si>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</si>
  <si>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</si>
  <si>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</si>
  <si>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</si>
  <si>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</si>
  <si>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</si>
  <si>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</si>
  <si>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</si>
  <si>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</si>
  <si>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</si>
  <si>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</si>
  <si>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</si>
  <si>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</si>
  <si>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</si>
  <si>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</si>
  <si>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</si>
  <si>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</si>
  <si>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</si>
  <si>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</si>
  <si>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</si>
  <si>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</si>
  <si>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</si>
  <si>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</si>
  <si>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</si>
  <si>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</si>
  <si>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</si>
  <si>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</si>
  <si>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</si>
  <si>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</si>
  <si>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</si>
  <si>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</si>
  <si>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</si>
  <si>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</si>
  <si>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</si>
  <si>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</si>
  <si>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</si>
  <si>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</si>
  <si>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</si>
  <si>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</si>
  <si>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</si>
  <si>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</si>
  <si>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</si>
  <si>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</si>
  <si>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</si>
  <si>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</si>
  <si>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</si>
  <si>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</si>
  <si>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</si>
  <si>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</si>
  <si>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</si>
  <si>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</si>
  <si>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</si>
  <si>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</si>
  <si>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</si>
  <si>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</si>
  <si>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</si>
  <si>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</si>
  <si>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</si>
  <si>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</si>
  <si>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</si>
  <si>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</si>
  <si>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</si>
  <si>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</si>
  <si>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</si>
  <si>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</si>
  <si>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</si>
  <si>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</si>
  <si>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</si>
  <si>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</si>
  <si>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</si>
  <si>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</si>
  <si>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</si>
  <si>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</si>
  <si>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</si>
  <si>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</si>
  <si>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</si>
  <si>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</si>
  <si>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</si>
  <si>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</si>
  <si>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</si>
  <si>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</si>
  <si>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</si>
  <si>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</si>
  <si>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</si>
  <si>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</si>
  <si>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</si>
  <si>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</si>
  <si>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</si>
  <si>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</si>
  <si>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</si>
  <si>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</si>
  <si>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</si>
  <si>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</si>
  <si>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</si>
  <si>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</si>
  <si>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</si>
  <si>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</si>
  <si>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</si>
  <si>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</si>
  <si>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</si>
  <si>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</si>
  <si>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</si>
  <si>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</si>
  <si>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</si>
  <si>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</si>
  <si>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</si>
  <si>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</si>
  <si>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</si>
  <si>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</si>
  <si>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</si>
  <si>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</si>
  <si>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</si>
  <si>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</si>
  <si>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</si>
  <si>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</si>
  <si>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</si>
  <si>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</si>
  <si>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</si>
  <si>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</si>
  <si>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</si>
  <si>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</si>
  <si>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</si>
  <si>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</si>
  <si>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</si>
  <si>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</si>
  <si>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</si>
  <si>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</si>
  <si>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</si>
  <si>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</si>
  <si>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</si>
  <si>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</si>
  <si>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</si>
  <si>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</si>
  <si>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</si>
  <si>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</si>
  <si>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</si>
  <si>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</si>
  <si>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</si>
  <si>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</si>
  <si>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</si>
  <si>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</si>
  <si>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</si>
  <si>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</si>
  <si>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</si>
  <si>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</si>
  <si>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</si>
  <si>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</si>
  <si>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</si>
  <si>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</si>
  <si>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</si>
  <si>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</si>
  <si>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</si>
  <si>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</si>
  <si>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</si>
  <si>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</si>
  <si>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</si>
  <si>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</si>
  <si>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</si>
  <si>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</si>
  <si>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</si>
  <si>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</si>
  <si>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</si>
  <si>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</si>
  <si>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</si>
  <si>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</si>
  <si>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</si>
  <si>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</si>
  <si>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</si>
  <si>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</si>
  <si>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</si>
  <si>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</si>
  <si>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</si>
  <si>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</si>
  <si>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</si>
  <si>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</si>
  <si>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</si>
  <si>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</si>
  <si>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</si>
  <si>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</si>
  <si>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</si>
  <si>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</si>
  <si>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</si>
  <si>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</si>
  <si>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</si>
  <si>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</si>
  <si>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</si>
  <si>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</si>
  <si>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</si>
  <si>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</si>
  <si>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</si>
  <si>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</si>
  <si>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</si>
  <si>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</si>
  <si>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</si>
  <si>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</si>
  <si>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</si>
  <si>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</si>
  <si>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</si>
  <si>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</si>
  <si>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</si>
  <si>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</si>
  <si>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</si>
  <si>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</si>
  <si>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</si>
  <si>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</si>
  <si>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</si>
  <si>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</si>
  <si>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</si>
  <si>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</si>
  <si>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</si>
  <si>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</si>
  <si>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</si>
  <si>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</si>
  <si>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</si>
  <si>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</si>
  <si>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</si>
  <si>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</si>
  <si>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</si>
  <si>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</si>
  <si>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</si>
  <si>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</si>
  <si>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</si>
  <si>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</si>
  <si>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</si>
  <si>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</si>
  <si>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</si>
  <si>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</si>
  <si>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</si>
  <si>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</si>
  <si>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</si>
  <si>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</si>
  <si>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</si>
  <si>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</si>
  <si>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</si>
  <si>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</si>
  <si>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</si>
  <si>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</si>
  <si>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</si>
  <si>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</si>
  <si>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</si>
  <si>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</si>
  <si>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</si>
  <si>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</si>
  <si>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</si>
  <si>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</si>
  <si>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</si>
  <si>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</si>
  <si>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</si>
  <si>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</si>
  <si>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</si>
  <si>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</si>
  <si>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</si>
  <si>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</si>
  <si>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</si>
  <si>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</si>
  <si>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</si>
  <si>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</si>
  <si>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</si>
  <si>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</si>
  <si>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</si>
  <si>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</si>
  <si>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</si>
  <si>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</si>
  <si>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</si>
  <si>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</si>
  <si>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</si>
  <si>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</si>
  <si>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</si>
  <si>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</si>
  <si>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</si>
  <si>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</si>
  <si>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</si>
  <si>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</si>
  <si>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</si>
  <si>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</si>
  <si>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</si>
  <si>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</si>
  <si>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</si>
  <si>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</si>
  <si>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</si>
  <si>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</si>
  <si>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</si>
  <si>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</si>
  <si>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</si>
  <si>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</si>
  <si>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</si>
  <si>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</si>
  <si>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</si>
  <si>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</si>
  <si>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</si>
  <si>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</si>
  <si>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</si>
  <si>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</si>
  <si>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</si>
  <si>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</si>
  <si>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</si>
  <si>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</si>
  <si>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</si>
  <si>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</si>
  <si>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</si>
  <si>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</si>
  <si>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</si>
  <si>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</si>
  <si>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</si>
  <si>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</si>
  <si>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</si>
  <si>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</si>
  <si>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</si>
  <si>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</si>
  <si>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</si>
  <si>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</si>
  <si>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</si>
  <si>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</si>
  <si>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</si>
  <si>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</si>
  <si>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</si>
  <si>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</si>
  <si>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</si>
  <si>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</si>
  <si>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</si>
  <si>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</si>
  <si>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</si>
  <si>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</si>
  <si>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</si>
  <si>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</si>
  <si>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</si>
  <si>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</si>
  <si>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</si>
  <si>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</si>
  <si>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</si>
  <si>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</si>
  <si>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</si>
  <si>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</si>
  <si>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</si>
  <si>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</si>
  <si>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</si>
  <si>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</si>
  <si>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</si>
  <si>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</si>
  <si>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</si>
  <si>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</si>
  <si>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</si>
  <si>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</si>
  <si>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</si>
  <si>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</si>
  <si>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</si>
  <si>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</si>
  <si>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</si>
  <si>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</si>
  <si>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</si>
  <si>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</si>
  <si>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</si>
  <si>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</si>
  <si>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</si>
  <si>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</si>
  <si>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</si>
  <si>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</si>
  <si>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</si>
  <si>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</si>
  <si>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</si>
  <si>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</si>
  <si>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</si>
  <si>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</si>
  <si>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</si>
  <si>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</si>
  <si>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</si>
  <si>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</si>
  <si>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</si>
  <si>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</si>
  <si>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</si>
  <si>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</si>
  <si>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</si>
  <si>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</si>
  <si>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</si>
  <si>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</si>
  <si>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</si>
  <si>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</si>
  <si>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</si>
  <si>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</si>
  <si>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</si>
  <si>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</si>
  <si>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</si>
  <si>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</si>
  <si>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</si>
  <si>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</si>
  <si>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</si>
  <si>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</si>
  <si>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</si>
  <si>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</si>
  <si>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</si>
  <si>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</si>
  <si>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</si>
  <si>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</si>
  <si>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</si>
  <si>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</si>
  <si>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</si>
  <si>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</si>
  <si>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</si>
  <si>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</si>
  <si>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</si>
  <si>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</si>
  <si>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</si>
  <si>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</si>
  <si>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</si>
  <si>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</si>
  <si>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</si>
  <si>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</si>
  <si>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</si>
  <si>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</si>
  <si>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</si>
  <si>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</si>
  <si>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</si>
  <si>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</si>
  <si>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</si>
  <si>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</si>
  <si>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</si>
  <si>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</si>
  <si>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</si>
  <si>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</si>
  <si>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</si>
  <si>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</si>
  <si>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</si>
  <si>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</si>
  <si>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</si>
  <si>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</si>
  <si>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</si>
  <si>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</si>
  <si>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</si>
  <si>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</si>
  <si>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</si>
  <si>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</si>
  <si>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</si>
  <si>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</si>
  <si>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</si>
  <si>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</si>
  <si>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</si>
  <si>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</si>
  <si>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</si>
  <si>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</si>
  <si>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</si>
  <si>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</si>
  <si>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</si>
  <si>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</si>
  <si>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</si>
  <si>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</si>
  <si>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</si>
  <si>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</si>
  <si>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</si>
  <si>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</si>
  <si>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</si>
  <si>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</si>
  <si>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</si>
  <si>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</si>
  <si>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</si>
  <si>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</si>
  <si>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</si>
  <si>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</si>
  <si>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</si>
  <si>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</si>
  <si>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</si>
  <si>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</si>
  <si>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</si>
  <si>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</si>
  <si>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</si>
  <si>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</si>
  <si>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</si>
  <si>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</si>
  <si>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</si>
  <si>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</si>
  <si>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</si>
  <si>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</si>
  <si>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</si>
  <si>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</si>
  <si>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</si>
  <si>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</si>
  <si>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</si>
  <si>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</si>
  <si>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</si>
  <si>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</si>
  <si>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</si>
  <si>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</si>
  <si>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</si>
  <si>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</si>
  <si>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</si>
  <si>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</si>
  <si>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</si>
  <si>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</si>
  <si>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</si>
  <si>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</si>
  <si>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</si>
  <si>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</si>
  <si>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</si>
  <si>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</si>
  <si>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</si>
  <si>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</si>
  <si>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</si>
  <si>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</si>
  <si>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</si>
  <si>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</si>
  <si>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</si>
  <si>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</si>
  <si>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</si>
  <si>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</si>
  <si>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</si>
  <si>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</si>
  <si>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</si>
  <si>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</si>
  <si>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</si>
  <si>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</si>
  <si>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</si>
  <si>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</si>
  <si>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</si>
  <si>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</si>
  <si>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</si>
  <si>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</si>
  <si>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</si>
  <si>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</si>
  <si>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</si>
  <si>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</si>
  <si>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</si>
  <si>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</si>
  <si>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</si>
  <si>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</si>
  <si>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</si>
  <si>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</si>
  <si>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</si>
  <si>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</si>
  <si>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</si>
  <si>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</si>
  <si>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</si>
  <si>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</si>
  <si>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</si>
  <si>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</si>
  <si>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</si>
  <si>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</si>
  <si>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</si>
  <si>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</si>
  <si>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</si>
  <si>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</si>
  <si>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</si>
  <si>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</si>
  <si>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</si>
  <si>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</si>
  <si>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</si>
  <si>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</si>
  <si>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</si>
  <si>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</si>
  <si>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</si>
  <si>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</si>
  <si>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</si>
  <si>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</si>
  <si>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</si>
  <si>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</si>
  <si>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</si>
  <si>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</si>
  <si>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</si>
  <si>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</si>
  <si>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</si>
  <si>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</si>
  <si>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</si>
  <si>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</si>
  <si>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</si>
  <si>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</si>
  <si>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</si>
  <si>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</si>
  <si>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</si>
  <si>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</si>
  <si>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</si>
  <si>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</si>
  <si>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</si>
  <si>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</si>
  <si>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</si>
  <si>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</si>
  <si>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</si>
  <si>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</si>
  <si>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</si>
  <si>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</si>
  <si>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</si>
  <si>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</si>
  <si>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</si>
  <si>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</si>
  <si>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</si>
  <si>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</si>
  <si>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</si>
  <si>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</si>
  <si>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</si>
  <si>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</si>
  <si>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</si>
  <si>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</si>
  <si>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</si>
  <si>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</si>
  <si>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</si>
  <si>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</si>
  <si>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</si>
  <si>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</si>
  <si>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</si>
  <si>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</si>
  <si>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</si>
  <si>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</si>
  <si>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</si>
  <si>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</si>
  <si>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</si>
  <si>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</si>
  <si>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</si>
  <si>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</si>
  <si>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</si>
  <si>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</si>
  <si>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</si>
  <si>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</si>
  <si>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</si>
  <si>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</si>
  <si>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</si>
  <si>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</si>
  <si>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</si>
  <si>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</si>
  <si>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</si>
  <si>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</si>
  <si>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</si>
  <si>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</si>
  <si>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</si>
  <si>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</si>
  <si>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</si>
  <si>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</si>
  <si>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</si>
  <si>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</si>
  <si>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</si>
  <si>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</si>
  <si>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</si>
  <si>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</si>
  <si>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</si>
  <si>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</si>
  <si>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</si>
  <si>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</si>
  <si>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</si>
  <si>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</si>
  <si>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</si>
  <si>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</si>
  <si>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</si>
  <si>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</si>
  <si>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</si>
  <si>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</si>
  <si>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</si>
  <si>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</si>
  <si>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</si>
  <si>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</si>
  <si>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</si>
  <si>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</si>
  <si>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</si>
  <si>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</si>
  <si>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</si>
  <si>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</si>
  <si>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</si>
  <si>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</si>
  <si>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</si>
  <si>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</si>
  <si>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</si>
  <si>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</si>
  <si>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</si>
  <si>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</si>
  <si>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</si>
  <si>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</si>
  <si>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</si>
  <si>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</si>
  <si>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</si>
  <si>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</si>
  <si>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</si>
  <si>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</si>
  <si>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</si>
  <si>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</si>
  <si>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</si>
  <si>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</si>
  <si>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</si>
  <si>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</si>
  <si>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</si>
  <si>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</si>
  <si>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</si>
  <si>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</si>
  <si>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</si>
  <si>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</si>
  <si>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</si>
  <si>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</si>
  <si>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</si>
  <si>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</si>
  <si>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</si>
  <si>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</si>
  <si>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</si>
  <si>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</si>
  <si>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</si>
  <si>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</si>
  <si>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</si>
  <si>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</si>
  <si>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</si>
  <si>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</si>
  <si>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</si>
  <si>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</si>
  <si>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</si>
  <si>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</si>
  <si>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</si>
  <si>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</si>
  <si>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</si>
  <si>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</si>
  <si>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</si>
  <si>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</si>
  <si>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</si>
  <si>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</si>
  <si>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</si>
  <si>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</si>
  <si>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</si>
  <si>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</si>
  <si>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</si>
  <si>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</si>
  <si>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</si>
  <si>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</si>
  <si>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</si>
  <si>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</si>
  <si>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</si>
  <si>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</si>
  <si>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</si>
  <si>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</si>
  <si>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</si>
  <si>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</si>
  <si>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</si>
  <si>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</si>
  <si>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</si>
  <si>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</si>
  <si>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</si>
  <si>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</si>
  <si>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</si>
  <si>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</si>
  <si>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</si>
  <si>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</si>
  <si>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</si>
  <si>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</si>
  <si>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</si>
  <si>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</si>
  <si>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</si>
  <si>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</si>
  <si>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</si>
  <si>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</si>
  <si>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</si>
  <si>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</si>
  <si>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</si>
  <si>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</si>
  <si>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</si>
  <si>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</si>
  <si>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</si>
  <si>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</si>
  <si>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</si>
  <si>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</si>
  <si>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</si>
  <si>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</si>
  <si>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</si>
  <si>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</si>
  <si>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</si>
  <si>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</si>
  <si>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</si>
  <si>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</si>
  <si>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</si>
  <si>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</si>
  <si>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</si>
  <si>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</si>
  <si>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</si>
  <si>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</si>
  <si>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</si>
  <si>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</si>
  <si>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</si>
  <si>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</si>
  <si>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</si>
  <si>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</si>
  <si>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</si>
  <si>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</si>
  <si>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</si>
  <si>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</si>
  <si>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</si>
  <si>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</si>
  <si>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</si>
  <si>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</si>
  <si>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</si>
  <si>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</si>
  <si>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</si>
  <si>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</si>
  <si>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</si>
  <si>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</si>
  <si>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</si>
  <si>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</si>
  <si>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</si>
  <si>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</si>
  <si>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</si>
  <si>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</si>
  <si>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</si>
  <si>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</si>
  <si>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</si>
  <si>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</si>
  <si>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</si>
  <si>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</si>
  <si>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</si>
  <si>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</si>
  <si>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</si>
  <si>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</si>
  <si>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</si>
  <si>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</si>
  <si>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</si>
  <si>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</si>
  <si>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</si>
  <si>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</si>
  <si>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</si>
  <si>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</si>
  <si>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</si>
  <si>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</si>
  <si>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</si>
  <si>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</si>
  <si>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</si>
  <si>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</si>
  <si>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</si>
  <si>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</si>
  <si>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</si>
  <si>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</si>
  <si>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</si>
  <si>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</si>
  <si>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</si>
  <si>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</si>
  <si>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</si>
  <si>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</si>
  <si>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</si>
  <si>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</si>
  <si>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</si>
  <si>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</si>
  <si>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</si>
  <si>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</si>
  <si>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</si>
  <si>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</si>
  <si>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</si>
  <si>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</si>
  <si>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</si>
  <si>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</si>
  <si>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</si>
  <si>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</si>
  <si>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</si>
  <si>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</si>
  <si>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</si>
  <si>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</si>
  <si>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</si>
  <si>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</si>
  <si>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</si>
  <si>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</si>
  <si>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</si>
  <si>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</si>
  <si>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</si>
  <si>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</si>
  <si>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</si>
  <si>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</si>
  <si>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</si>
  <si>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</si>
  <si>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</si>
  <si>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</si>
  <si>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</si>
  <si>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</si>
  <si>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</si>
  <si>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</si>
  <si>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</si>
  <si>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</si>
  <si>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</si>
  <si>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</si>
  <si>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</si>
  <si>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</si>
  <si>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</si>
  <si>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</si>
  <si>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</si>
  <si>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</si>
  <si>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</si>
  <si>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</si>
  <si>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</si>
  <si>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</si>
  <si>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</si>
  <si>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</si>
  <si>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</si>
  <si>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</si>
  <si>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</si>
  <si>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</si>
  <si>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</si>
  <si>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</si>
  <si>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</si>
  <si>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</si>
  <si>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</si>
  <si>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</si>
  <si>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</si>
  <si>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</si>
  <si>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</si>
  <si>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</si>
  <si>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</si>
  <si>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</si>
  <si>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</si>
  <si>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</si>
  <si>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</si>
  <si>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</si>
  <si>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</si>
  <si>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</si>
  <si>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</si>
  <si>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</si>
  <si>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</si>
  <si>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</si>
  <si>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</si>
  <si>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</si>
  <si>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</si>
  <si>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</si>
  <si>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</si>
  <si>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</si>
  <si>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</si>
  <si>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</si>
  <si>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</si>
  <si>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</si>
  <si>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</si>
  <si>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</si>
  <si>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</si>
  <si>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</si>
  <si>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</si>
  <si>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</si>
  <si>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</si>
  <si>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</si>
  <si>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</si>
  <si>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</si>
  <si>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</si>
  <si>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</si>
  <si>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</si>
  <si>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</si>
  <si>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</si>
  <si>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</si>
  <si>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</si>
  <si>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</si>
  <si>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</si>
  <si>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</si>
  <si>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</si>
  <si>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</si>
  <si>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</si>
  <si>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</si>
  <si>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</si>
  <si>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</si>
  <si>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</si>
  <si>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</si>
  <si>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</si>
  <si>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</si>
  <si>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</si>
  <si>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</si>
  <si>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</si>
  <si>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</si>
  <si>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</si>
  <si>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</si>
  <si>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</si>
  <si>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</si>
  <si>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</si>
  <si>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</si>
  <si>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</si>
  <si>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</si>
  <si>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</si>
  <si>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</si>
  <si>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</si>
  <si>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</si>
  <si>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</si>
  <si>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</si>
  <si>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</si>
  <si>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</si>
  <si>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</si>
  <si>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</si>
  <si>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</si>
  <si>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</si>
  <si>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</si>
  <si>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</si>
  <si>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</si>
  <si>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</si>
  <si>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</si>
  <si>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</si>
  <si>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</si>
  <si>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</si>
  <si>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</si>
  <si>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</si>
  <si>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</si>
  <si>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</si>
  <si>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</si>
  <si>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</si>
  <si>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</si>
  <si>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</si>
  <si>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</si>
  <si>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</si>
  <si>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</si>
  <si>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</si>
  <si>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</si>
  <si>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</si>
  <si>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</si>
  <si>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</si>
  <si>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</si>
  <si>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</si>
  <si>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</si>
  <si>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</si>
  <si>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</si>
  <si>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</si>
  <si>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</si>
  <si>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</si>
  <si>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</si>
  <si>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</si>
  <si>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</si>
  <si>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</si>
  <si>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</si>
  <si>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</si>
  <si>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</si>
  <si>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</si>
  <si>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</si>
  <si>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</si>
  <si>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</si>
  <si>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</si>
  <si>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</si>
  <si>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</si>
  <si>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</si>
  <si>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</si>
  <si>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</si>
  <si>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</si>
  <si>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</si>
  <si>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</si>
  <si>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</si>
  <si>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</si>
  <si>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</si>
  <si>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</si>
  <si>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</si>
  <si>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</si>
  <si>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</si>
  <si>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</si>
  <si>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</si>
  <si>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</si>
  <si>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</si>
  <si>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</si>
  <si>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</si>
  <si>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</si>
  <si>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</si>
  <si>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</si>
  <si>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</si>
  <si>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</si>
  <si>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</si>
  <si>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</si>
  <si>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</si>
  <si>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</si>
  <si>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</si>
  <si>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</si>
  <si>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</si>
  <si>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</si>
  <si>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</si>
  <si>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</si>
  <si>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</si>
  <si>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</si>
  <si>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</si>
  <si>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</si>
  <si>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</si>
  <si>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</si>
  <si>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</si>
  <si>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</si>
  <si>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</si>
  <si>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</si>
  <si>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</si>
  <si>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</si>
  <si>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</si>
  <si>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</si>
  <si>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</si>
  <si>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</si>
  <si>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</si>
  <si>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</si>
  <si>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</si>
  <si>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</si>
  <si>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</si>
  <si>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</si>
  <si>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</si>
  <si>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</si>
  <si>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</si>
  <si>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</si>
  <si>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</si>
  <si>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</si>
  <si>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</si>
  <si>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</si>
  <si>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</si>
  <si>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</si>
  <si>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</si>
  <si>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</si>
  <si>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</si>
  <si>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</si>
  <si>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</si>
  <si>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</si>
  <si>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</si>
  <si>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</si>
  <si>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</si>
  <si>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</si>
  <si>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</si>
  <si>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</si>
  <si>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</si>
  <si>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</si>
  <si>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</si>
  <si>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</si>
  <si>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</si>
  <si>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</si>
  <si>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</si>
  <si>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</si>
  <si>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</si>
  <si>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</si>
  <si>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</si>
  <si>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</si>
  <si>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</si>
  <si>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</si>
  <si>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</si>
  <si>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</si>
  <si>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</si>
  <si>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</si>
  <si>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</si>
  <si>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</si>
  <si>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</si>
  <si>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</si>
  <si>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</si>
  <si>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</si>
  <si>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</si>
  <si>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</si>
  <si>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</si>
  <si>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</si>
  <si>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</si>
  <si>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</si>
  <si>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</si>
  <si>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</si>
  <si>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</si>
  <si>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</si>
  <si>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</si>
  <si>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</si>
  <si>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</si>
  <si>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</si>
  <si>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</si>
  <si>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</si>
  <si>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</si>
  <si>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</si>
  <si>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</si>
  <si>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</si>
  <si>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</si>
  <si>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</si>
  <si>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</si>
  <si>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</si>
  <si>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</si>
  <si>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</si>
  <si>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</si>
  <si>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</si>
  <si>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</si>
  <si>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</si>
  <si>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</si>
  <si>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</si>
  <si>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</si>
  <si>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</si>
  <si>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</si>
  <si>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</si>
  <si>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</si>
  <si>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</si>
  <si>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</si>
  <si>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</si>
  <si>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</si>
  <si>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</si>
  <si>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</si>
  <si>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</si>
  <si>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</si>
  <si>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</si>
  <si>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</si>
  <si>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</si>
  <si>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</si>
  <si>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</si>
  <si>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</si>
  <si>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</si>
  <si>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</si>
  <si>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</si>
  <si>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</si>
  <si>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</si>
  <si>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</si>
  <si>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</si>
  <si>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</si>
  <si>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</si>
  <si>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</si>
  <si>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</si>
  <si>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</si>
  <si>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</si>
  <si>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</si>
  <si>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</si>
  <si>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</si>
  <si>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</si>
  <si>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</si>
  <si>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</si>
  <si>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</si>
  <si>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</si>
  <si>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</si>
  <si>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</si>
  <si>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</si>
  <si>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</si>
  <si>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</si>
  <si>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</si>
  <si>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</si>
  <si>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</si>
  <si>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</si>
  <si>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</si>
  <si>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</si>
  <si>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</si>
  <si>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</si>
  <si>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</si>
  <si>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</si>
  <si>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</si>
  <si>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</si>
  <si>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</si>
  <si>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</si>
  <si>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</si>
  <si>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</si>
  <si>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</si>
  <si>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</si>
  <si>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</si>
  <si>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</si>
  <si>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</si>
  <si>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</si>
  <si>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</si>
  <si>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</si>
  <si>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</si>
  <si>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</si>
  <si>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</si>
  <si>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</si>
  <si>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</si>
  <si>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</si>
  <si>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</si>
  <si>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</si>
  <si>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</si>
  <si>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</si>
  <si>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</si>
  <si>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</si>
  <si>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</si>
  <si>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</si>
  <si>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</si>
  <si>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</si>
  <si>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</si>
  <si>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</si>
  <si>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</si>
  <si>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</si>
  <si>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</si>
  <si>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</si>
  <si>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</si>
  <si>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</si>
  <si>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</si>
  <si>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</si>
  <si>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</si>
  <si>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</si>
  <si>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</si>
  <si>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</si>
  <si>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</si>
  <si>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</si>
  <si>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</si>
  <si>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</si>
  <si>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</si>
  <si>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</si>
  <si>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</si>
  <si>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</si>
  <si>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</si>
  <si>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</si>
  <si>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</si>
  <si>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</si>
  <si>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</si>
  <si>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</si>
  <si>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</si>
  <si>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</si>
  <si>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</si>
  <si>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</si>
  <si>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</si>
  <si>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</si>
  <si>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</si>
  <si>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</si>
  <si>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</si>
  <si>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</si>
  <si>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</si>
  <si>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</si>
  <si>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</si>
  <si>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</si>
  <si>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</si>
  <si>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</si>
  <si>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</si>
  <si>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</si>
  <si>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</si>
  <si>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</si>
  <si>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</si>
  <si>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</si>
  <si>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</si>
  <si>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</si>
  <si>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</si>
  <si>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</si>
  <si>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</si>
  <si>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</si>
  <si>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</si>
  <si>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</si>
  <si>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</si>
  <si>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</si>
  <si>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</si>
  <si>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</si>
  <si>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</si>
  <si>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</si>
  <si>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</si>
  <si>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</si>
  <si>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</si>
  <si>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</si>
  <si>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</si>
  <si>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</si>
  <si>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</si>
  <si>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</si>
  <si>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</si>
  <si>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</si>
  <si>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</si>
  <si>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</si>
  <si>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</si>
  <si>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</si>
  <si>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</si>
  <si>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</si>
  <si>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</si>
  <si>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</si>
  <si>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</si>
  <si>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</si>
  <si>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</si>
  <si>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</si>
  <si>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</si>
  <si>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</si>
  <si>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</si>
  <si>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</si>
  <si>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</si>
  <si>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</si>
  <si>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</si>
  <si>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</si>
  <si>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</si>
  <si>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</si>
  <si>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</si>
  <si>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</si>
  <si>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</si>
  <si>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</si>
  <si>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</si>
  <si>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</si>
  <si>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</si>
  <si>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</si>
  <si>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</si>
  <si>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</si>
  <si>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</si>
  <si>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</si>
  <si>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</si>
  <si>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</si>
  <si>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</si>
  <si>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</si>
  <si>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</si>
  <si>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</si>
  <si>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</si>
  <si>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</si>
  <si>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</si>
  <si>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</si>
  <si>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</si>
  <si>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</si>
  <si>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</si>
  <si>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</si>
  <si>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</si>
  <si>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</si>
  <si>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</si>
  <si>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</si>
  <si>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</si>
  <si>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</si>
  <si>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</si>
  <si>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</si>
  <si>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</si>
  <si>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</si>
  <si>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</si>
  <si>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</si>
  <si>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</si>
  <si>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</si>
  <si>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</si>
  <si>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</si>
  <si>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</si>
  <si>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</si>
  <si>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</si>
  <si>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</si>
  <si>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</si>
  <si>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</si>
  <si>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</si>
  <si>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</si>
  <si>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</si>
  <si>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</si>
  <si>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</si>
  <si>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</si>
  <si>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</si>
  <si>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</si>
  <si>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</si>
  <si>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</si>
  <si>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</si>
  <si>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</si>
  <si>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</si>
  <si>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</si>
  <si>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</si>
  <si>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</si>
  <si>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</si>
  <si>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</si>
  <si>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</si>
  <si>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</si>
  <si>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</si>
  <si>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</si>
  <si>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</si>
  <si>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</si>
  <si>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</si>
  <si>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</si>
  <si>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</si>
  <si>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</si>
  <si>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</si>
  <si>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</si>
  <si>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</si>
  <si>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</si>
  <si>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</si>
  <si>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</si>
  <si>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</si>
  <si>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</si>
  <si>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</si>
  <si>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</si>
  <si>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</si>
  <si>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</si>
  <si>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</si>
  <si>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</si>
  <si>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</si>
  <si>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</si>
  <si>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</si>
  <si>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</si>
  <si>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</si>
  <si>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</si>
  <si>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</si>
  <si>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</si>
  <si>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</si>
  <si>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</si>
  <si>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</si>
  <si>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</si>
  <si>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</si>
  <si>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</si>
  <si>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</si>
  <si>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</si>
  <si>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</si>
  <si>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</si>
  <si>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</si>
  <si>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</si>
  <si>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</si>
  <si>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</si>
  <si>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</si>
  <si>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</si>
  <si>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</si>
  <si>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</si>
  <si>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</si>
  <si>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</si>
  <si>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</si>
  <si>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</si>
  <si>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</si>
  <si>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</si>
  <si>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</si>
  <si>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</si>
  <si>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</si>
  <si>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</si>
  <si>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</si>
  <si>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</si>
  <si>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</si>
  <si>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</si>
  <si>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</si>
  <si>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</si>
  <si>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</si>
  <si>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</si>
  <si>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</si>
  <si>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</si>
  <si>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</si>
  <si>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</si>
  <si>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</si>
  <si>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</si>
  <si>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</si>
  <si>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</si>
  <si>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</si>
  <si>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</si>
  <si>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</si>
  <si>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</si>
  <si>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</si>
  <si>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</si>
  <si>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</si>
  <si>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</si>
  <si>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</si>
  <si>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</si>
  <si>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</si>
  <si>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</si>
  <si>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</si>
  <si>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</si>
  <si>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</si>
  <si>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</si>
  <si>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</si>
  <si>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</si>
  <si>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</si>
  <si>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</si>
  <si>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</si>
  <si>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</si>
  <si>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</si>
  <si>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</si>
  <si>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</si>
  <si>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</si>
  <si>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</si>
  <si>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</si>
  <si>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</si>
  <si>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</si>
  <si>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</si>
  <si>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</si>
  <si>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</si>
  <si>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</si>
  <si>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</si>
  <si>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</si>
  <si>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</si>
  <si>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</si>
  <si>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</si>
  <si>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</si>
  <si>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</si>
  <si>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</si>
  <si>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</si>
  <si>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</si>
  <si>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</si>
  <si>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</si>
  <si>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</si>
  <si>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</si>
  <si>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</si>
  <si>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</si>
  <si>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</si>
  <si>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</si>
  <si>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</si>
  <si>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</si>
  <si>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</si>
  <si>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</si>
  <si>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</si>
  <si>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</si>
  <si>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</si>
  <si>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</si>
  <si>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</si>
  <si>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</si>
  <si>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</si>
  <si>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</si>
  <si>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</si>
  <si>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</si>
  <si>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</si>
  <si>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</si>
  <si>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</si>
  <si>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</si>
  <si>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</si>
  <si>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</si>
  <si>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</si>
  <si>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</si>
  <si>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</si>
  <si>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</si>
  <si>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</si>
  <si>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</si>
  <si>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</si>
  <si>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</si>
  <si>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</si>
  <si>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</si>
  <si>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</si>
  <si>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</si>
  <si>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</si>
  <si>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</si>
  <si>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</si>
  <si>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</si>
  <si>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</si>
  <si>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</si>
  <si>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</si>
  <si>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</si>
  <si>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</si>
  <si>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</si>
  <si>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</si>
  <si>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</si>
  <si>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</si>
  <si>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</si>
  <si>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</si>
  <si>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</si>
  <si>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</si>
  <si>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</si>
  <si>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</si>
  <si>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</si>
  <si>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</si>
  <si>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</si>
  <si>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</si>
  <si>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</si>
  <si>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</si>
  <si>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</si>
  <si>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</si>
  <si>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</si>
  <si>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</si>
  <si>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</si>
  <si>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</si>
  <si>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</si>
  <si>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</si>
  <si>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</si>
  <si>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</si>
  <si>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</si>
  <si>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</si>
  <si>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</si>
  <si>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</si>
  <si>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</si>
  <si>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</si>
  <si>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</si>
  <si>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</si>
  <si>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</si>
  <si>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</si>
  <si>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</si>
  <si>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</si>
  <si>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</si>
  <si>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</si>
  <si>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</si>
  <si>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</si>
  <si>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</si>
  <si>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</si>
  <si>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</si>
  <si>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</si>
  <si>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</si>
  <si>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</si>
  <si>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</si>
  <si>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</si>
  <si>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</si>
  <si>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</si>
  <si>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</si>
  <si>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</si>
  <si>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</si>
  <si>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</si>
  <si>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</si>
  <si>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</si>
  <si>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</si>
  <si>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</si>
  <si>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</si>
  <si>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</si>
  <si>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</si>
  <si>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</si>
  <si>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</si>
  <si>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</si>
  <si>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</si>
  <si>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</si>
  <si>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</si>
  <si>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</si>
  <si>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</si>
  <si>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</si>
  <si>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</si>
  <si>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</si>
  <si>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</si>
  <si>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</si>
  <si>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</si>
  <si>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</si>
  <si>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</si>
  <si>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</si>
  <si>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</si>
  <si>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</si>
  <si>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</si>
  <si>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</si>
  <si>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</si>
  <si>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</si>
  <si>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</si>
  <si>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</si>
  <si>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</si>
  <si>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</si>
  <si>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</si>
  <si>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</si>
  <si>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</si>
  <si>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</si>
  <si>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</si>
  <si>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</si>
  <si>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</si>
  <si>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</si>
  <si>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</si>
  <si>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</si>
  <si>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</si>
  <si>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</si>
  <si>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</si>
  <si>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</si>
  <si>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</si>
  <si>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</si>
  <si>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</si>
  <si>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</si>
  <si>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</si>
  <si>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</si>
  <si>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</si>
  <si>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</si>
  <si>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</si>
  <si>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</si>
  <si>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</si>
  <si>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</si>
  <si>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</si>
  <si>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</si>
  <si>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</si>
  <si>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</si>
  <si>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</si>
  <si>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</si>
  <si>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</si>
  <si>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</si>
  <si>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</si>
  <si>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</si>
  <si>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</si>
  <si>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</si>
  <si>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</si>
  <si>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</si>
  <si>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</si>
  <si>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</si>
  <si>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</si>
  <si>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</si>
  <si>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</si>
  <si>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</si>
  <si>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</si>
  <si>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</si>
  <si>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</si>
  <si>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</si>
  <si>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</si>
  <si>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</si>
  <si>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</si>
  <si>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</si>
  <si>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</si>
  <si>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</si>
  <si>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</si>
  <si>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</si>
  <si>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</si>
  <si>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</si>
  <si>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</si>
  <si>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</si>
  <si>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</si>
  <si>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</si>
  <si>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</si>
  <si>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</si>
  <si>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</si>
  <si>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</si>
  <si>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</si>
  <si>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</si>
  <si>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</si>
  <si>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</si>
  <si>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</si>
  <si>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</si>
  <si>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</si>
  <si>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</si>
  <si>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</si>
  <si>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</si>
  <si>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</si>
  <si>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</si>
  <si>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</si>
  <si>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</si>
  <si>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</si>
  <si>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</si>
  <si>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</si>
  <si>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</si>
  <si>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</si>
  <si>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</si>
  <si>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</si>
  <si>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</si>
  <si>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</si>
  <si>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</si>
  <si>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</si>
  <si>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</si>
  <si>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</si>
  <si>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</si>
  <si>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</si>
  <si>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</si>
  <si>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</si>
  <si>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</si>
  <si>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</si>
  <si>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</si>
  <si>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</si>
  <si>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</si>
  <si>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</si>
  <si>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</si>
  <si>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</si>
  <si>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</si>
  <si>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</si>
  <si>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</si>
  <si>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</si>
  <si>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</si>
  <si>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</si>
  <si>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</si>
  <si>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</si>
  <si>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</si>
  <si>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</si>
  <si>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</si>
  <si>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</si>
  <si>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</si>
  <si>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</si>
  <si>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</si>
  <si>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</si>
  <si>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</si>
  <si>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</si>
  <si>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</si>
  <si>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</si>
  <si>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</si>
  <si>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</si>
  <si>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</si>
  <si>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</si>
  <si>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</si>
  <si>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</si>
  <si>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</si>
  <si>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</si>
  <si>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</si>
  <si>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</si>
  <si>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</si>
  <si>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</si>
  <si>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</si>
  <si>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</si>
  <si>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</si>
  <si>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</si>
  <si>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</si>
  <si>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</si>
  <si>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</si>
  <si>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</si>
  <si>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</si>
  <si>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</si>
  <si>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</si>
  <si>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</si>
  <si>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</si>
  <si>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</si>
  <si>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</si>
  <si>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</si>
  <si>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</si>
  <si>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</si>
  <si>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</si>
  <si>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</si>
  <si>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</si>
  <si>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</si>
  <si>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</si>
  <si>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</si>
  <si>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</si>
  <si>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</si>
  <si>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</si>
  <si>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</si>
  <si>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</si>
  <si>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</si>
  <si>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</si>
  <si>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</si>
  <si>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</si>
  <si>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</si>
  <si>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</si>
  <si>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</si>
  <si>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</si>
  <si>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</si>
  <si>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</si>
  <si>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</si>
  <si>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</si>
  <si>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</si>
  <si>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</si>
  <si>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</si>
  <si>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</si>
  <si>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</si>
  <si>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</si>
  <si>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</si>
  <si>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</si>
  <si>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</si>
  <si>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</si>
  <si>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</si>
  <si>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</si>
  <si>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</si>
  <si>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</si>
  <si>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</si>
  <si>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</si>
  <si>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</si>
  <si>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</si>
  <si>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</si>
  <si>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</si>
  <si>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</si>
  <si>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</si>
  <si>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</si>
  <si>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</si>
  <si>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</si>
  <si>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</si>
  <si>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</si>
  <si>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</si>
  <si>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</si>
  <si>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</si>
  <si>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</si>
  <si>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</si>
  <si>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</si>
  <si>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</si>
  <si>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</si>
  <si>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</si>
  <si>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</si>
  <si>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</si>
  <si>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</si>
  <si>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</si>
  <si>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</si>
  <si>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</si>
  <si>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</si>
  <si>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</si>
  <si>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</si>
  <si>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</si>
  <si>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</si>
  <si>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</si>
  <si>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</si>
  <si>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</si>
  <si>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</si>
  <si>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</si>
  <si>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</si>
  <si>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</si>
  <si>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</si>
  <si>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</si>
  <si>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</si>
  <si>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</si>
  <si>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</si>
  <si>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</si>
  <si>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</si>
  <si>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</si>
  <si>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</si>
  <si>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</si>
  <si>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</si>
  <si>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</si>
  <si>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</si>
  <si>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</si>
  <si>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</si>
  <si>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</si>
  <si>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</si>
  <si>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</si>
  <si>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</si>
  <si>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</si>
  <si>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</si>
  <si>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</si>
  <si>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</si>
  <si>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</si>
  <si>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</si>
  <si>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</si>
  <si>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</si>
  <si>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</si>
  <si>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</si>
  <si>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</si>
  <si>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</si>
  <si>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</si>
  <si>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</si>
  <si>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</si>
  <si>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</si>
  <si>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</si>
  <si>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</si>
  <si>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</si>
  <si>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</si>
  <si>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</si>
  <si>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</si>
  <si>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</si>
  <si>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</si>
  <si>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</si>
  <si>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</si>
  <si>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</si>
  <si>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</si>
  <si>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</si>
  <si>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</si>
  <si>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</si>
  <si>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</si>
  <si>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</si>
  <si>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</si>
  <si>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</si>
  <si>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</si>
  <si>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</si>
  <si>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</si>
  <si>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</si>
  <si>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</si>
  <si>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</si>
  <si>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</si>
  <si>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</si>
  <si>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</si>
  <si>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</si>
  <si>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</si>
  <si>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</si>
  <si>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</si>
  <si>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</si>
  <si>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</si>
  <si>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</si>
  <si>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</si>
  <si>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</si>
  <si>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</si>
  <si>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</si>
  <si>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</si>
  <si>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</si>
  <si>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</si>
  <si>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</si>
  <si>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</si>
  <si>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</si>
  <si>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</si>
  <si>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</si>
  <si>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</si>
  <si>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</si>
  <si>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</si>
  <si>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</si>
  <si>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</si>
  <si>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</si>
  <si>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</si>
  <si>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</si>
  <si>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</si>
  <si>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</si>
  <si>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</si>
  <si>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</si>
  <si>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</si>
  <si>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</si>
  <si>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</si>
  <si>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</si>
  <si>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</si>
  <si>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</si>
  <si>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</si>
  <si>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</si>
  <si>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</si>
  <si>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</si>
  <si>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</si>
  <si>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</si>
  <si>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</si>
  <si>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</si>
  <si>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</si>
  <si>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</si>
  <si>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</si>
  <si>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</si>
  <si>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</si>
  <si>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</si>
  <si>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</si>
  <si>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</si>
  <si>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</si>
  <si>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</si>
  <si>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</si>
  <si>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</si>
  <si>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</si>
  <si>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</si>
  <si>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</si>
  <si>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</si>
  <si>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</si>
  <si>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</si>
  <si>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</si>
  <si>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</si>
  <si>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</si>
  <si>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</si>
  <si>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</si>
  <si>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</si>
  <si>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</si>
  <si>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</si>
  <si>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</si>
  <si>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</si>
  <si>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</si>
  <si>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</si>
  <si>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</si>
  <si>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</si>
  <si>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</si>
  <si>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</si>
  <si>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</si>
  <si>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</si>
  <si>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</si>
  <si>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</si>
  <si>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</si>
  <si>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</si>
  <si>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</si>
  <si>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</si>
  <si>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</si>
  <si>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</si>
  <si>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</si>
  <si>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</si>
  <si>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</si>
  <si>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</si>
  <si>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</si>
  <si>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</si>
  <si>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</si>
  <si>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</si>
  <si>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</si>
  <si>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</si>
  <si>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</si>
  <si>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</si>
  <si>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</si>
  <si>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</si>
  <si>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</si>
  <si>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</si>
  <si>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</si>
  <si>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</si>
  <si>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</si>
  <si>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</si>
  <si>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</si>
  <si>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</si>
  <si>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</si>
  <si>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</si>
  <si>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</si>
  <si>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</si>
  <si>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</si>
  <si>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</si>
  <si>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</si>
  <si>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</si>
  <si>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</si>
  <si>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</si>
  <si>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</si>
  <si>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</si>
  <si>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</si>
  <si>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</si>
  <si>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</si>
  <si>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</si>
  <si>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</si>
  <si>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</si>
  <si>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</si>
  <si>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</si>
  <si>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</si>
  <si>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</si>
  <si>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</si>
  <si>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</si>
  <si>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</si>
  <si>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</si>
  <si>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</si>
  <si>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</si>
  <si>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</si>
  <si>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</si>
  <si>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</si>
  <si>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</si>
  <si>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</si>
  <si>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</si>
  <si>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</si>
  <si>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</si>
  <si>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</si>
  <si>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</si>
  <si>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</si>
  <si>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</si>
  <si>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</si>
  <si>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</si>
  <si>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</si>
  <si>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</si>
  <si>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</si>
  <si>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</si>
  <si>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</si>
  <si>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</si>
  <si>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</si>
  <si>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</si>
  <si>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</si>
  <si>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</si>
  <si>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</si>
  <si>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</si>
  <si>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</si>
  <si>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</si>
  <si>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</si>
  <si>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</si>
  <si>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</si>
  <si>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</si>
  <si>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</si>
  <si>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</si>
  <si>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</si>
  <si>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</si>
  <si>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</si>
  <si>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</si>
  <si>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</si>
  <si>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</si>
  <si>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</si>
  <si>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</si>
  <si>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</si>
  <si>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</si>
  <si>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</si>
  <si>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</si>
  <si>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</si>
  <si>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</si>
  <si>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</si>
  <si>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</si>
  <si>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</si>
  <si>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</si>
  <si>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</si>
  <si>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</si>
  <si>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</si>
  <si>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</si>
  <si>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</si>
  <si>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</si>
  <si>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</si>
  <si>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</si>
  <si>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</si>
  <si>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</si>
  <si>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</si>
  <si>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</si>
  <si>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</si>
  <si>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</si>
  <si>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</si>
  <si>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</si>
  <si>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</si>
  <si>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</si>
  <si>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</si>
  <si>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</si>
  <si>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</si>
  <si>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</si>
  <si>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</si>
  <si>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</si>
  <si>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</si>
  <si>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</si>
  <si>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</si>
  <si>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</si>
  <si>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</si>
  <si>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</si>
  <si>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</si>
  <si>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</si>
  <si>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</si>
  <si>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</si>
  <si>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</si>
  <si>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</si>
  <si>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</si>
  <si>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</si>
  <si>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</si>
  <si>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</si>
  <si>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</si>
  <si>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</si>
  <si>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</si>
  <si>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</si>
  <si>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</si>
  <si>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</si>
  <si>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</si>
  <si>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</si>
  <si>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</si>
  <si>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</si>
  <si>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</si>
  <si>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</si>
  <si>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</si>
  <si>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</si>
  <si>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</si>
  <si>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</si>
  <si>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</si>
  <si>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</si>
  <si>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</si>
  <si>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</si>
  <si>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</si>
  <si>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</si>
  <si>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</si>
  <si>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</si>
  <si>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</si>
  <si>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</si>
  <si>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</si>
  <si>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</si>
  <si>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</si>
  <si>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</si>
  <si>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</si>
  <si>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</si>
  <si>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</si>
  <si>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</si>
  <si>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</si>
  <si>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</si>
  <si>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</si>
  <si>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</si>
  <si>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</si>
  <si>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</si>
  <si>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</si>
  <si>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</si>
  <si>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</si>
  <si>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</si>
  <si>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</si>
  <si>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</si>
  <si>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</si>
  <si>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</si>
  <si>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</si>
  <si>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</si>
  <si>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</si>
  <si>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</si>
  <si>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</si>
  <si>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</si>
  <si>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</si>
  <si>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</si>
  <si>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</si>
  <si>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</si>
  <si>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</si>
  <si>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</si>
  <si>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</si>
  <si>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</si>
  <si>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</si>
  <si>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</si>
  <si>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</si>
  <si>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</si>
  <si>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</si>
  <si>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</si>
  <si>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</si>
  <si>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</si>
  <si>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</si>
  <si>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</si>
  <si>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</si>
  <si>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</si>
  <si>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</si>
  <si>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</si>
  <si>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</si>
  <si>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</si>
  <si>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</si>
  <si>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</si>
  <si>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</si>
  <si>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</si>
  <si>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</si>
  <si>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</si>
  <si>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</si>
  <si>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</si>
  <si>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</si>
  <si>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</si>
  <si>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</si>
  <si>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</si>
  <si>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</si>
  <si>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</si>
  <si>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</si>
  <si>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</si>
  <si>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</si>
  <si>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</si>
  <si>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</si>
  <si>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</si>
  <si>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</si>
  <si>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</si>
  <si>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</si>
  <si>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</si>
  <si>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</si>
  <si>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</si>
  <si>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</si>
  <si>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</si>
  <si>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</si>
  <si>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</si>
  <si>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</si>
  <si>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</si>
  <si>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</si>
  <si>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</si>
  <si>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</si>
  <si>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</si>
  <si>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</si>
  <si>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</si>
  <si>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</si>
  <si>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</si>
  <si>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</si>
  <si>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</si>
  <si>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</si>
  <si>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</si>
  <si>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</si>
  <si>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</si>
  <si>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</si>
  <si>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</si>
  <si>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</si>
  <si>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</si>
  <si>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</si>
  <si>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</si>
  <si>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</si>
  <si>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</si>
  <si>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</si>
  <si>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</si>
  <si>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</si>
  <si>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</si>
  <si>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</si>
  <si>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</si>
  <si>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</si>
  <si>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</si>
  <si>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</si>
  <si>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</si>
  <si>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</si>
  <si>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</si>
  <si>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</si>
  <si>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</si>
  <si>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</si>
  <si>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</si>
  <si>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</si>
  <si>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</si>
  <si>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</si>
  <si>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</si>
  <si>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</si>
  <si>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</si>
  <si>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</si>
  <si>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</si>
  <si>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</si>
  <si>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</si>
  <si>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</si>
  <si>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</si>
  <si>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</si>
  <si>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</si>
  <si>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</si>
  <si>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</si>
  <si>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</si>
  <si>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</si>
  <si>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</si>
  <si>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</si>
  <si>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</si>
  <si>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</si>
  <si>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</si>
  <si>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</si>
  <si>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</si>
  <si>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</si>
  <si>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</si>
  <si>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</si>
  <si>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</si>
  <si>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</si>
  <si>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</si>
  <si>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</si>
  <si>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</si>
  <si>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</si>
  <si>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</si>
  <si>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</si>
  <si>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</si>
  <si>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</si>
  <si>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</si>
  <si>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</si>
  <si>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</si>
  <si>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</si>
  <si>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</si>
  <si>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</si>
  <si>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</si>
  <si>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</si>
  <si>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</si>
  <si>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</si>
  <si>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</si>
  <si>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</si>
  <si>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</si>
  <si>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</si>
  <si>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</si>
  <si>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</si>
  <si>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</si>
  <si>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</si>
  <si>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</si>
  <si>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</si>
  <si>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</si>
  <si>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</si>
  <si>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</si>
  <si>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</si>
  <si>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</si>
  <si>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</si>
  <si>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</si>
  <si>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</si>
  <si>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</si>
  <si>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</si>
  <si>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</si>
  <si>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</si>
  <si>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</si>
  <si>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</si>
  <si>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</si>
  <si>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</si>
  <si>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</si>
  <si>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</si>
  <si>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</si>
  <si>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</si>
  <si>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</si>
  <si>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</si>
  <si>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</si>
  <si>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</si>
  <si>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</si>
  <si>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</si>
  <si>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</si>
  <si>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</si>
  <si>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</si>
  <si>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</si>
  <si>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</si>
  <si>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</si>
  <si>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</si>
  <si>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</si>
  <si>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</si>
  <si>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</si>
  <si>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</si>
  <si>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</si>
  <si>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</si>
  <si>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</si>
  <si>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</si>
  <si>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</si>
  <si>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</si>
  <si>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</si>
  <si>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</si>
  <si>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</si>
  <si>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</si>
  <si>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</si>
  <si>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</si>
  <si>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</si>
  <si>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</si>
  <si>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</si>
  <si>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</si>
  <si>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</si>
  <si>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</si>
  <si>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</si>
  <si>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</si>
  <si>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</si>
  <si>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</si>
  <si>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</si>
  <si>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</si>
  <si>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</si>
  <si>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</si>
  <si>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</si>
  <si>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</si>
  <si>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</si>
  <si>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</si>
  <si>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</si>
  <si>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</si>
  <si>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</si>
  <si>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</si>
  <si>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</si>
  <si>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</si>
  <si>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</si>
  <si>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</si>
  <si>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</si>
  <si>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</si>
  <si>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</si>
  <si>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</si>
  <si>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</si>
  <si>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</si>
  <si>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</si>
  <si>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</si>
  <si>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</si>
  <si>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</si>
  <si>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</si>
  <si>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</si>
  <si>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</si>
  <si>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</si>
  <si>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</si>
  <si>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</si>
  <si>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</si>
  <si>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</si>
  <si>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</si>
  <si>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</si>
  <si>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</si>
  <si>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</si>
  <si>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</si>
  <si>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</si>
  <si>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</si>
  <si>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</si>
  <si>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</si>
  <si>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</si>
  <si>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</si>
  <si>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</si>
  <si>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</si>
  <si>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</si>
  <si>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</si>
  <si>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</si>
  <si>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</si>
  <si>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</si>
  <si>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</si>
  <si>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</si>
  <si>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</si>
  <si>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</si>
  <si>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</si>
  <si>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</si>
  <si>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</si>
  <si>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</si>
  <si>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</si>
  <si>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</si>
  <si>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</si>
  <si>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</si>
  <si>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</si>
  <si>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</si>
  <si>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</si>
  <si>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</si>
  <si>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</si>
  <si>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</si>
  <si>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</si>
  <si>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</si>
  <si>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</si>
  <si>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</si>
  <si>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</si>
  <si>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</si>
  <si>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</si>
  <si>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</si>
  <si>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</si>
  <si>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</si>
  <si>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</si>
  <si>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</si>
  <si>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</si>
  <si>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</si>
  <si>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</si>
  <si>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</si>
  <si>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</si>
  <si>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</si>
  <si>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</si>
  <si>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</si>
  <si>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</si>
  <si>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</si>
  <si>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</si>
  <si>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</si>
  <si>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</si>
  <si>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</si>
  <si>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</si>
  <si>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</si>
  <si>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</si>
  <si>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</si>
  <si>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</si>
  <si>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</si>
  <si>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</si>
  <si>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</si>
  <si>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</si>
  <si>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</si>
  <si>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</si>
  <si>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</si>
  <si>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</si>
  <si>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</si>
  <si>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</si>
  <si>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</si>
  <si>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</si>
  <si>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</si>
  <si>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</si>
  <si>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</si>
  <si>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</si>
  <si>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</si>
  <si>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</si>
  <si>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</si>
  <si>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</si>
  <si>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</si>
  <si>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</si>
  <si>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</si>
  <si>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</si>
  <si>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</si>
  <si>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</si>
  <si>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</si>
  <si>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</si>
  <si>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</si>
  <si>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</si>
  <si>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</si>
  <si>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</si>
  <si>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</si>
  <si>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</si>
  <si>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</si>
  <si>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</si>
  <si>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</si>
  <si>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</si>
  <si>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</si>
  <si>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</si>
  <si>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</si>
  <si>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</si>
  <si>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</si>
  <si>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</si>
  <si>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</si>
  <si>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</si>
  <si>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</si>
  <si>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</si>
  <si>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</si>
  <si>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</si>
  <si>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</si>
  <si>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</si>
  <si>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</si>
  <si>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</si>
  <si>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</si>
  <si>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</si>
  <si>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</si>
  <si>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</si>
  <si>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</si>
  <si>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</si>
  <si>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</si>
  <si>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</si>
  <si>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</si>
  <si>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</si>
  <si>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</si>
  <si>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</si>
  <si>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</si>
  <si>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</si>
  <si>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</si>
  <si>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</si>
  <si>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</si>
  <si>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</si>
  <si>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</si>
  <si>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</si>
  <si>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</si>
  <si>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</si>
  <si>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</si>
  <si>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</si>
  <si>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</si>
  <si>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</si>
  <si>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</si>
  <si>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</si>
  <si>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</si>
  <si>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</si>
  <si>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</si>
  <si>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</si>
  <si>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</si>
  <si>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</si>
  <si>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</si>
  <si>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</si>
  <si>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</si>
  <si>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</si>
  <si>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</si>
  <si>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</si>
  <si>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</si>
  <si>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</si>
  <si>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</si>
  <si>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</si>
  <si>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</si>
  <si>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</si>
  <si>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</si>
  <si>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</si>
  <si>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</si>
  <si>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</si>
  <si>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</si>
  <si>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</si>
  <si>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</si>
  <si>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</si>
  <si>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</si>
  <si>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</si>
  <si>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</si>
  <si>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</si>
  <si>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</si>
  <si>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</si>
  <si>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</si>
  <si>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</si>
  <si>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</si>
  <si>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</si>
  <si>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</si>
  <si>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</si>
  <si>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</si>
  <si>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</si>
  <si>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</si>
  <si>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</si>
  <si>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</si>
  <si>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</si>
  <si>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</si>
  <si>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</si>
  <si>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</si>
  <si>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</si>
  <si>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</si>
  <si>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</si>
  <si>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</si>
  <si>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</si>
  <si>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</si>
  <si>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</si>
  <si>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</si>
  <si>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</si>
  <si>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</si>
  <si>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</si>
  <si>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</si>
  <si>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</si>
  <si>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</si>
  <si>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</si>
  <si>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</si>
  <si>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</si>
  <si>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</si>
  <si>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</si>
  <si>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</si>
  <si>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</si>
  <si>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</si>
  <si>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</si>
  <si>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</si>
  <si>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</si>
  <si>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</si>
  <si>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</si>
  <si>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</si>
  <si>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</si>
  <si>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</si>
  <si>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</si>
  <si>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</si>
  <si>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</si>
  <si>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</si>
  <si>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</si>
  <si>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</si>
  <si>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</si>
  <si>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</si>
  <si>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</si>
  <si>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</si>
  <si>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</si>
  <si>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</si>
  <si>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</si>
  <si>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</si>
  <si>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</si>
  <si>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</si>
  <si>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</si>
  <si>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</si>
  <si>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</si>
  <si>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</si>
  <si>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</si>
  <si>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</si>
  <si>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</si>
  <si>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</si>
  <si>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</si>
  <si>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</si>
  <si>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</si>
  <si>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</si>
  <si>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</si>
  <si>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</si>
  <si>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</si>
  <si>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</si>
  <si>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</si>
  <si>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</si>
  <si>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</si>
  <si>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</si>
  <si>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</si>
  <si>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</si>
  <si>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</si>
  <si>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</si>
  <si>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</si>
  <si>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</si>
  <si>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</si>
  <si>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</si>
  <si>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</si>
  <si>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</si>
  <si>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</si>
  <si>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</si>
  <si>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</si>
  <si>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</si>
  <si>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</si>
  <si>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</si>
  <si>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</si>
  <si>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</si>
  <si>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</si>
  <si>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</si>
  <si>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</si>
  <si>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</si>
  <si>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</si>
  <si>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</si>
  <si>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</si>
  <si>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</si>
  <si>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</si>
  <si>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</si>
  <si>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</si>
  <si>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</si>
  <si>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</si>
  <si>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</si>
  <si>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</si>
  <si>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</si>
  <si>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</si>
  <si>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</si>
  <si>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</si>
  <si>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</si>
  <si>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</si>
  <si>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</si>
  <si>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</si>
  <si>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</si>
  <si>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</si>
  <si>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</si>
  <si>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</si>
  <si>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</si>
  <si>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</si>
  <si>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</si>
  <si>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</si>
  <si>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</si>
  <si>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</si>
  <si>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</si>
  <si>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</si>
  <si>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</si>
  <si>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</si>
  <si>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</si>
  <si>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</si>
  <si>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</si>
  <si>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</si>
  <si>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</si>
  <si>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</si>
  <si>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</si>
  <si>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</si>
  <si>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</si>
  <si>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</si>
  <si>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</si>
  <si>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</si>
  <si>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</si>
  <si>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</si>
  <si>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</si>
  <si>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</si>
  <si>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</si>
  <si>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</si>
  <si>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</si>
  <si>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</si>
  <si>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</si>
  <si>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</si>
  <si>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</si>
  <si>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</si>
  <si>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</si>
  <si>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</si>
  <si>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</si>
  <si>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</si>
  <si>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</si>
  <si>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</si>
  <si>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</si>
  <si>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</si>
  <si>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</si>
  <si>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</si>
  <si>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</si>
  <si>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</si>
  <si>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</si>
  <si>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</si>
  <si>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</si>
  <si>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</si>
  <si>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</si>
  <si>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</si>
  <si>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</si>
  <si>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</si>
  <si>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</si>
  <si>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</si>
  <si>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</si>
  <si>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</si>
  <si>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</si>
  <si>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</si>
  <si>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</si>
  <si>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</si>
  <si>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</si>
  <si>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</si>
  <si>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</si>
  <si>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</si>
  <si>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</si>
  <si>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</si>
  <si>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</si>
  <si>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</si>
  <si>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</si>
  <si>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</si>
  <si>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</si>
  <si>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</si>
  <si>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</si>
  <si>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</si>
  <si>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</si>
  <si>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</si>
  <si>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</si>
  <si>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</si>
  <si>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</si>
  <si>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</si>
  <si>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</si>
  <si>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</si>
  <si>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</si>
  <si>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</si>
  <si>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</si>
  <si>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</si>
  <si>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</si>
  <si>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</si>
  <si>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</si>
  <si>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</si>
  <si>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</si>
  <si>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</si>
  <si>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</si>
  <si>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</si>
  <si>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</si>
  <si>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</si>
  <si>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</si>
  <si>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</si>
  <si>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</si>
  <si>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</si>
  <si>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</si>
  <si>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</si>
  <si>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</si>
  <si>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</si>
  <si>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</si>
  <si>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</si>
  <si>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</si>
  <si>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</si>
  <si>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</si>
  <si>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</si>
  <si>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</si>
  <si>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</si>
  <si>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</si>
  <si>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</si>
  <si>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</si>
  <si>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</si>
  <si>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</si>
  <si>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</si>
  <si>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</si>
  <si>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</si>
  <si>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</si>
  <si>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</si>
  <si>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</si>
  <si>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</si>
  <si>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</si>
  <si>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</si>
  <si>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</si>
  <si>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</si>
  <si>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</si>
  <si>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</si>
  <si>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</si>
  <si>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</si>
  <si>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</si>
  <si>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</si>
  <si>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</si>
  <si>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</si>
  <si>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</si>
  <si>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</si>
  <si>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</si>
  <si>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</si>
  <si>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</si>
  <si>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</si>
  <si>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</si>
  <si>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</si>
  <si>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</si>
  <si>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</si>
  <si>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</si>
  <si>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</si>
  <si>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</si>
  <si>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</si>
  <si>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</si>
  <si>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</si>
  <si>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</si>
  <si>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</si>
  <si>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</si>
  <si>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</si>
  <si>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</si>
  <si>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</si>
  <si>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</si>
  <si>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</si>
  <si>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</si>
  <si>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</si>
  <si>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</si>
  <si>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</si>
  <si>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</si>
  <si>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</si>
  <si>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</si>
  <si>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</si>
  <si>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</si>
  <si>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</si>
  <si>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</si>
  <si>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</si>
  <si>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</si>
  <si>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</si>
  <si>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</si>
  <si>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</si>
  <si>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</si>
  <si>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</si>
  <si>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</si>
  <si>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</si>
  <si>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</si>
  <si>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</si>
  <si>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</si>
  <si>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</si>
  <si>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</si>
  <si>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</si>
  <si>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</si>
  <si>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</si>
  <si>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</si>
  <si>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</si>
  <si>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</si>
  <si>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</si>
  <si>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</si>
  <si>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</si>
  <si>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</si>
  <si>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</si>
  <si>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</si>
  <si>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</si>
  <si>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</si>
  <si>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</si>
  <si>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</si>
  <si>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</si>
  <si>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</si>
  <si>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</si>
  <si>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</si>
  <si>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</si>
  <si>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</si>
  <si>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</si>
  <si>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</si>
  <si>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</si>
  <si>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</si>
  <si>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</si>
  <si>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</si>
  <si>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</si>
  <si>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</si>
  <si>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</si>
  <si>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</si>
  <si>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</si>
  <si>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</si>
  <si>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</si>
  <si>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</si>
  <si>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</si>
  <si>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</si>
  <si>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</si>
  <si>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</si>
  <si>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</si>
  <si>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</si>
  <si>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</si>
  <si>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</si>
  <si>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</si>
  <si>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</si>
  <si>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</si>
  <si>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</si>
  <si>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</si>
  <si>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</si>
  <si>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</si>
  <si>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</si>
  <si>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</si>
  <si>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</si>
  <si>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</si>
  <si>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</si>
  <si>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</si>
  <si>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</si>
  <si>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</si>
  <si>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</si>
  <si>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</si>
  <si>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</si>
  <si>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</si>
  <si>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</si>
  <si>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</si>
  <si>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</si>
  <si>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</si>
  <si>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</si>
  <si>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</si>
  <si>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</si>
  <si>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</si>
  <si>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</si>
  <si>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</si>
  <si>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</si>
  <si>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</si>
  <si>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</si>
  <si>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</si>
  <si>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</si>
  <si>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</si>
  <si>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</si>
  <si>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</si>
  <si>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</si>
  <si>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</si>
  <si>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</si>
  <si>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</si>
  <si>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</si>
  <si>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</si>
  <si>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</si>
  <si>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</si>
  <si>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</si>
  <si>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</si>
  <si>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</si>
  <si>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</si>
  <si>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</si>
  <si>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</si>
  <si>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</si>
  <si>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</si>
  <si>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</si>
  <si>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</si>
  <si>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</si>
  <si>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</si>
  <si>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</si>
  <si>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</si>
  <si>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</si>
  <si>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</si>
  <si>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</si>
  <si>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</si>
  <si>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</si>
  <si>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</si>
  <si>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</si>
  <si>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</si>
  <si>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</si>
  <si>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</si>
  <si>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</si>
  <si>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</si>
  <si>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</si>
  <si>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</si>
  <si>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</si>
  <si>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</si>
  <si>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</si>
  <si>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</si>
  <si>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</si>
  <si>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</si>
  <si>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</si>
  <si>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</si>
  <si>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</si>
  <si>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</si>
  <si>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</si>
  <si>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</si>
  <si>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</si>
  <si>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</si>
  <si>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</si>
  <si>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</si>
  <si>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</si>
  <si>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</si>
  <si>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</si>
  <si>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</si>
  <si>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</si>
  <si>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</si>
  <si>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</si>
  <si>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</si>
  <si>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</si>
  <si>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</si>
  <si>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</si>
  <si>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</si>
  <si>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</si>
  <si>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</si>
  <si>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</si>
  <si>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</si>
  <si>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</si>
  <si>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</si>
  <si>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</si>
  <si>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</si>
  <si>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</si>
  <si>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</si>
  <si>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</si>
  <si>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</si>
  <si>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</si>
  <si>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</si>
  <si>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</si>
  <si>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</si>
  <si>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</si>
  <si>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</si>
  <si>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</si>
  <si>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</si>
  <si>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</si>
  <si>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</si>
  <si>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</si>
  <si>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</si>
  <si>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</si>
  <si>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</si>
  <si>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</si>
  <si>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</si>
  <si>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</si>
  <si>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</si>
  <si>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</si>
  <si>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</si>
  <si>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</si>
  <si>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</si>
  <si>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</si>
  <si>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</si>
  <si>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</si>
  <si>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</si>
  <si>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</si>
  <si>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</si>
  <si>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</si>
  <si>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</si>
  <si>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</si>
  <si>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</si>
  <si>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</si>
  <si>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</si>
  <si>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</si>
  <si>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</si>
  <si>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</si>
  <si>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</si>
  <si>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</si>
  <si>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</si>
  <si>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</si>
  <si>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</si>
  <si>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</si>
  <si>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</si>
  <si>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</si>
  <si>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</si>
  <si>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</si>
  <si>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</si>
  <si>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</si>
  <si>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</si>
  <si>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</si>
  <si>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</si>
  <si>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</si>
  <si>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</si>
  <si>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</si>
  <si>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</si>
  <si>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</si>
  <si>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</si>
  <si>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</si>
  <si>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</si>
  <si>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</si>
  <si>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</si>
  <si>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</si>
  <si>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</si>
  <si>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</si>
  <si>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</si>
  <si>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</si>
  <si>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</si>
  <si>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</si>
  <si>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</si>
  <si>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</si>
  <si>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</si>
  <si>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</si>
  <si>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</si>
  <si>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</si>
  <si>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</si>
  <si>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</si>
  <si>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</si>
  <si>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</si>
  <si>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</si>
  <si>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</si>
  <si>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</si>
  <si>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</si>
  <si>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</si>
  <si>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</si>
  <si>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</si>
  <si>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</si>
  <si>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</si>
  <si>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</si>
  <si>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</si>
  <si>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</si>
  <si>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</si>
  <si>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</si>
  <si>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</si>
  <si>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</si>
  <si>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</si>
  <si>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</si>
  <si>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</si>
  <si>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</si>
  <si>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</si>
  <si>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</si>
  <si>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</si>
  <si>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</si>
  <si>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</si>
  <si>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</si>
  <si>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</si>
  <si>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</si>
  <si>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</si>
  <si>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</si>
  <si>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</si>
  <si>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</si>
  <si>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</si>
  <si>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</si>
  <si>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</si>
  <si>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</si>
  <si>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</si>
  <si>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</si>
  <si>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</si>
  <si>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</si>
  <si>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</si>
  <si>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</si>
  <si>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</si>
  <si>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</si>
  <si>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</si>
  <si>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</si>
  <si>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</si>
  <si>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</si>
  <si>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</si>
  <si>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</si>
  <si>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</si>
  <si>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</si>
  <si>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</si>
  <si>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</si>
  <si>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</si>
  <si>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</si>
  <si>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</si>
  <si>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</si>
  <si>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</si>
  <si>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</si>
  <si>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</si>
  <si>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</si>
  <si>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</si>
  <si>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</si>
  <si>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</si>
  <si>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</si>
  <si>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</si>
  <si>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</si>
  <si>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</si>
  <si>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</si>
  <si>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</si>
  <si>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</si>
  <si>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</si>
  <si>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</si>
  <si>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</si>
  <si>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</si>
  <si>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</si>
  <si>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</si>
  <si>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</si>
  <si>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</si>
  <si>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</si>
  <si>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</si>
  <si>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</si>
  <si>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</si>
  <si>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</si>
  <si>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</si>
  <si>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</si>
  <si>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</si>
  <si>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</si>
  <si>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</si>
  <si>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</si>
  <si>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</si>
  <si>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</si>
  <si>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</si>
  <si>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</si>
  <si>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</si>
  <si>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</si>
  <si>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</si>
  <si>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</si>
  <si>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</si>
  <si>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</si>
  <si>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</si>
  <si>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</si>
  <si>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</si>
  <si>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</si>
  <si>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</si>
  <si>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</si>
  <si>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</si>
  <si>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</si>
  <si>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</si>
  <si>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</si>
  <si>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</si>
  <si>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</si>
  <si>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</si>
  <si>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</si>
  <si>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</si>
  <si>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</si>
  <si>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</si>
  <si>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</si>
  <si>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</si>
  <si>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</si>
  <si>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</si>
  <si>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</si>
  <si>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</si>
  <si>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</si>
  <si>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</si>
  <si>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</si>
  <si>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</si>
  <si>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</si>
  <si>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</si>
  <si>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</si>
  <si>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</si>
  <si>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</si>
  <si>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</si>
  <si>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</si>
  <si>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</si>
  <si>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</si>
  <si>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</si>
  <si>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</si>
  <si>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</si>
  <si>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</si>
  <si>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</si>
  <si>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</si>
  <si>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</si>
  <si>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</si>
  <si>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</si>
  <si>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</si>
  <si>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</si>
  <si>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</si>
  <si>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</si>
  <si>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</si>
  <si>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</si>
  <si>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</si>
  <si>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</si>
  <si>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</si>
  <si>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</si>
  <si>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</si>
  <si>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</si>
  <si>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</si>
  <si>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</si>
  <si>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</si>
  <si>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</si>
  <si>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</si>
  <si>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</si>
  <si>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</si>
  <si>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</si>
  <si>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</si>
  <si>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</si>
  <si>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</si>
  <si>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</si>
  <si>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</si>
  <si>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</si>
  <si>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</si>
  <si>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</si>
  <si>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</si>
  <si>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</si>
  <si>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</si>
  <si>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</si>
  <si>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</si>
  <si>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</si>
  <si>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</si>
  <si>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</si>
  <si>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</si>
  <si>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</si>
  <si>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</si>
  <si>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</si>
  <si>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</si>
  <si>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</si>
  <si>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</si>
  <si>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</si>
  <si>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</si>
  <si>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</si>
  <si>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</si>
  <si>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</si>
  <si>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</si>
  <si>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</si>
  <si>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</si>
  <si>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</si>
  <si>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</si>
  <si>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</si>
  <si>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</si>
  <si>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</si>
  <si>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</si>
  <si>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</si>
  <si>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</si>
  <si>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</si>
  <si>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</si>
  <si>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</si>
  <si>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</si>
  <si>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</si>
  <si>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</si>
  <si>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</si>
  <si>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</si>
  <si>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</si>
  <si>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</si>
  <si>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</si>
  <si>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</si>
  <si>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</si>
  <si>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</si>
  <si>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</si>
  <si>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</si>
  <si>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</si>
  <si>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</si>
  <si>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</si>
  <si>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</si>
  <si>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</si>
  <si>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</si>
  <si>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</si>
  <si>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</si>
  <si>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</si>
  <si>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</si>
  <si>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</si>
  <si>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</si>
  <si>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</si>
  <si>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</si>
  <si>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</si>
  <si>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</si>
  <si>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</si>
  <si>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</si>
  <si>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</si>
  <si>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</si>
  <si>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</si>
  <si>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</si>
  <si>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</si>
  <si>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</si>
  <si>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</si>
  <si>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</si>
  <si>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</si>
  <si>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</si>
  <si>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</si>
  <si>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</si>
  <si>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</si>
  <si>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</si>
  <si>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</si>
  <si>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</si>
  <si>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</si>
  <si>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</si>
  <si>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</si>
  <si>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</si>
  <si>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</si>
  <si>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</si>
  <si>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</si>
  <si>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</si>
  <si>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</si>
  <si>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</si>
  <si>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</si>
  <si>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</si>
  <si>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</si>
  <si>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</si>
  <si>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</si>
  <si>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</si>
  <si>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</si>
  <si>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</si>
  <si>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</si>
  <si>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</si>
  <si>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</si>
  <si>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</si>
  <si>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</si>
  <si>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</si>
  <si>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</si>
  <si>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</si>
  <si>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</si>
  <si>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</si>
  <si>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</si>
  <si>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</si>
  <si>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</si>
  <si>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</si>
  <si>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</si>
  <si>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</si>
  <si>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</si>
  <si>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</si>
  <si>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</si>
  <si>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</si>
  <si>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</si>
  <si>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</si>
  <si>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</si>
  <si>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</si>
  <si>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</si>
  <si>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</si>
  <si>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</si>
  <si>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</si>
  <si>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</si>
  <si>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</si>
  <si>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</si>
  <si>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</si>
  <si>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</si>
  <si>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</si>
  <si>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</si>
  <si>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</si>
  <si>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</si>
  <si>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</si>
  <si>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</si>
  <si>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</si>
  <si>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</si>
  <si>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</si>
  <si>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</si>
  <si>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</si>
  <si>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</si>
  <si>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</si>
  <si>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</si>
  <si>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</si>
  <si>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</si>
  <si>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</si>
  <si>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</si>
  <si>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</si>
  <si>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</si>
  <si>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</si>
  <si>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</si>
  <si>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</si>
  <si>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</si>
  <si>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</si>
  <si>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</si>
  <si>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</si>
  <si>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</si>
  <si>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</si>
  <si>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</si>
  <si>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</si>
  <si>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</si>
  <si>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</si>
  <si>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</si>
  <si>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</si>
  <si>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</si>
  <si>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</si>
  <si>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</si>
  <si>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</si>
  <si>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</si>
  <si>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</si>
  <si>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</si>
  <si>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</si>
  <si>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</si>
  <si>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</si>
  <si>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</si>
  <si>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</si>
  <si>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</si>
  <si>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</si>
  <si>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</si>
  <si>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</si>
  <si>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</si>
  <si>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</si>
  <si>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</si>
  <si>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</si>
  <si>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</si>
  <si>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</si>
  <si>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</si>
  <si>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</si>
  <si>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</si>
  <si>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</si>
  <si>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</si>
  <si>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</si>
  <si>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</si>
  <si>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</si>
  <si>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</si>
  <si>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</si>
  <si>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</si>
  <si>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</si>
  <si>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</si>
  <si>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</si>
  <si>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</si>
  <si>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</si>
  <si>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</si>
  <si>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</si>
  <si>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</si>
  <si>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</si>
  <si>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</si>
  <si>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</si>
  <si>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</si>
  <si>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</si>
  <si>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</si>
  <si>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</si>
  <si>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</si>
  <si>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</si>
  <si>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</si>
  <si>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</si>
  <si>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</si>
  <si>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</si>
  <si>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</si>
  <si>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</si>
  <si>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</si>
  <si>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</si>
  <si>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</si>
  <si>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</si>
  <si>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</si>
  <si>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</si>
  <si>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</si>
  <si>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</si>
  <si>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</si>
  <si>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</si>
  <si>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</si>
  <si>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</si>
  <si>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</si>
  <si>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</si>
  <si>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</si>
  <si>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</si>
  <si>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</si>
  <si>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</si>
  <si>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</si>
  <si>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</si>
  <si>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</si>
  <si>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</si>
  <si>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</si>
  <si>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</si>
  <si>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</si>
  <si>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</si>
  <si>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</si>
  <si>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</si>
  <si>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</si>
  <si>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</si>
  <si>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</si>
  <si>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</si>
  <si>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</si>
  <si>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</si>
  <si>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</si>
  <si>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</si>
  <si>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</si>
  <si>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</si>
  <si>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</si>
  <si>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</si>
  <si>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</si>
  <si>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</si>
  <si>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</si>
  <si>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</si>
  <si>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</si>
  <si>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</si>
  <si>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</si>
  <si>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</si>
  <si>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</si>
  <si>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</si>
  <si>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</si>
  <si>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</si>
  <si>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</si>
  <si>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</si>
  <si>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</si>
  <si>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</si>
  <si>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</si>
  <si>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</si>
  <si>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</si>
  <si>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</si>
  <si>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</si>
  <si>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</si>
  <si>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</si>
  <si>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</si>
  <si>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</si>
  <si>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</si>
  <si>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</si>
  <si>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</si>
  <si>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</si>
  <si>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</si>
  <si>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</si>
  <si>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</si>
  <si>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</si>
  <si>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</si>
  <si>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</si>
  <si>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</si>
  <si>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</si>
  <si>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</si>
  <si>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</si>
  <si>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</si>
  <si>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</si>
  <si>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</si>
  <si>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</si>
  <si>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</si>
  <si>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</si>
  <si>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</si>
  <si>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</si>
  <si>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</si>
  <si>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</si>
  <si>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</si>
  <si>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</si>
  <si>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</si>
  <si>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</si>
  <si>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</si>
  <si>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</si>
  <si>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</si>
  <si>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</si>
  <si>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</si>
  <si>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</si>
  <si>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</si>
  <si>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</si>
  <si>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</si>
  <si>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</si>
  <si>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</si>
  <si>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</si>
  <si>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</si>
  <si>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</si>
  <si>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</si>
  <si>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</si>
  <si>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</si>
  <si>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</si>
  <si>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</si>
  <si>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</si>
  <si>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</si>
  <si>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</si>
  <si>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</si>
  <si>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</si>
  <si>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</si>
  <si>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</si>
  <si>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</si>
  <si>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</si>
  <si>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</si>
  <si>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</si>
  <si>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</si>
  <si>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</si>
  <si>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</si>
  <si>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</si>
  <si>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</si>
  <si>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</si>
  <si>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</si>
  <si>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</si>
  <si>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</si>
  <si>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</si>
  <si>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</si>
  <si>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</si>
  <si>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</si>
  <si>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</si>
  <si>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</si>
  <si>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</si>
  <si>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</si>
  <si>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</si>
  <si>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</si>
  <si>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</si>
  <si>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</si>
  <si>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</si>
  <si>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</si>
  <si>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</si>
  <si>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</si>
  <si>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</si>
  <si>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</si>
  <si>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</si>
  <si>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</si>
  <si>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</si>
  <si>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</si>
  <si>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</si>
  <si>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</si>
  <si>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</si>
  <si>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</si>
  <si>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</si>
  <si>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</si>
  <si>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</si>
  <si>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</si>
  <si>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</si>
  <si>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</si>
  <si>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</si>
  <si>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</si>
  <si>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</si>
  <si>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</si>
  <si>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</si>
  <si>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</si>
  <si>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</si>
  <si>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</si>
  <si>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</si>
  <si>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</si>
  <si>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</si>
  <si>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</si>
  <si>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</si>
  <si>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</si>
  <si>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</si>
  <si>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</si>
  <si>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</si>
  <si>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</si>
  <si>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</si>
  <si>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</si>
  <si>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</si>
  <si>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</si>
  <si>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</si>
  <si>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</si>
  <si>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</si>
  <si>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</si>
  <si>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</si>
  <si>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</si>
  <si>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</si>
  <si>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</si>
  <si>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</si>
  <si>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</si>
  <si>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</si>
  <si>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</si>
  <si>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</si>
  <si>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</si>
  <si>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</si>
  <si>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</si>
  <si>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</si>
  <si>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</si>
  <si>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</si>
  <si>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</si>
  <si>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</si>
  <si>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</si>
  <si>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</si>
  <si>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</si>
  <si>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</si>
  <si>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</si>
  <si>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</si>
  <si>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</si>
  <si>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</si>
  <si>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</si>
  <si>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</si>
  <si>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</si>
  <si>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</si>
  <si>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</si>
  <si>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</si>
  <si>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</si>
  <si>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</si>
  <si>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</si>
  <si>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</si>
  <si>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</si>
  <si>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</si>
  <si>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</si>
  <si>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</si>
  <si>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</si>
  <si>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</si>
  <si>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</si>
  <si>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</si>
  <si>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</si>
  <si>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</si>
  <si>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</si>
  <si>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</si>
  <si>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</si>
  <si>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</si>
  <si>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</si>
  <si>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</si>
  <si>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</si>
  <si>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</si>
  <si>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</si>
  <si>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</si>
  <si>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</si>
  <si>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</si>
  <si>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</si>
  <si>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</si>
  <si>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</si>
  <si>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</si>
  <si>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</si>
  <si>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</si>
  <si>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</si>
  <si>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</si>
  <si>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</si>
  <si>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</si>
  <si>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</si>
  <si>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</si>
  <si>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</si>
  <si>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</si>
  <si>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</si>
  <si>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</si>
  <si>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</si>
  <si>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</si>
  <si>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</si>
  <si>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</si>
  <si>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</si>
  <si>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</si>
  <si>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</si>
  <si>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</si>
  <si>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</si>
  <si>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</si>
  <si>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</si>
  <si>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</si>
  <si>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</si>
  <si>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</si>
  <si>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</si>
  <si>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</si>
  <si>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</si>
  <si>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</si>
  <si>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</si>
  <si>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</si>
  <si>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</si>
  <si>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</si>
  <si>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</si>
  <si>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</si>
  <si>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</si>
  <si>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</si>
  <si>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</si>
  <si>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</si>
  <si>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</si>
  <si>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</si>
  <si>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</si>
  <si>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</si>
  <si>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</si>
  <si>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</si>
  <si>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</si>
  <si>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</si>
  <si>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</si>
  <si>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</si>
  <si>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</si>
  <si>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</si>
  <si>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</si>
  <si>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</si>
  <si>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</si>
  <si>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</si>
  <si>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</si>
  <si>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</si>
  <si>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</si>
  <si>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</si>
  <si>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</si>
  <si>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</si>
  <si>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</si>
  <si>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</si>
  <si>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</si>
  <si>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</si>
  <si>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</si>
  <si>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</si>
  <si>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</si>
  <si>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</si>
  <si>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</si>
  <si>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</si>
  <si>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</si>
  <si>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</si>
  <si>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</si>
  <si>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</si>
  <si>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</si>
  <si>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</si>
  <si>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</si>
  <si>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</si>
  <si>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</si>
  <si>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</si>
  <si>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</si>
  <si>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</si>
  <si>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</si>
  <si>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</si>
  <si>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</si>
  <si>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</si>
  <si>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</si>
  <si>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</si>
  <si>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</si>
  <si>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</si>
  <si>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</si>
  <si>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</si>
  <si>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</si>
  <si>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</si>
  <si>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</si>
  <si>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</si>
  <si>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</si>
  <si>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</si>
  <si>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</si>
  <si>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</si>
  <si>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</si>
  <si>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</si>
  <si>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</si>
  <si>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</si>
  <si>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</si>
  <si>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</si>
  <si>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</si>
  <si>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</si>
  <si>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</si>
  <si>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</si>
  <si>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</si>
  <si>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</si>
  <si>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</si>
  <si>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</si>
  <si>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</si>
  <si>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</si>
  <si>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</si>
  <si>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</si>
  <si>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</si>
  <si>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</si>
  <si>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</si>
  <si>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</si>
  <si>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</si>
  <si>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</si>
  <si>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</si>
  <si>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</si>
  <si>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</si>
  <si>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</si>
  <si>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</si>
  <si>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</si>
  <si>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</si>
  <si>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</si>
  <si>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</si>
  <si>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</si>
  <si>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</si>
  <si>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</si>
  <si>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</si>
  <si>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</si>
  <si>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</si>
  <si>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</si>
  <si>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</si>
  <si>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</si>
  <si>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</si>
  <si>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</si>
  <si>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</si>
  <si>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</si>
  <si>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</si>
  <si>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</si>
  <si>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</si>
  <si>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</si>
  <si>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</si>
  <si>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</si>
  <si>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</si>
  <si>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</si>
  <si>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</si>
  <si>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</si>
  <si>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</si>
  <si>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</si>
  <si>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</si>
  <si>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</si>
  <si>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</si>
  <si>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</si>
  <si>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</si>
  <si>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</si>
  <si>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</si>
  <si>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</si>
  <si>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</si>
  <si>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</si>
  <si>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</si>
  <si>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</si>
  <si>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</si>
  <si>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</si>
  <si>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</si>
  <si>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</si>
  <si>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</si>
  <si>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</si>
  <si>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</si>
  <si>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</si>
  <si>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</si>
  <si>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</si>
  <si>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</si>
  <si>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</si>
  <si>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</si>
  <si>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</si>
  <si>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</si>
  <si>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</si>
  <si>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</si>
  <si>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</si>
  <si>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</si>
  <si>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</si>
  <si>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</si>
  <si>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</si>
  <si>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</si>
  <si>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</si>
  <si>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</si>
  <si>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</si>
  <si>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</si>
  <si>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</si>
  <si>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</si>
  <si>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</si>
  <si>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</si>
  <si>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</si>
  <si>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</si>
  <si>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</si>
  <si>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</si>
  <si>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</si>
  <si>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</si>
  <si>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</si>
  <si>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</si>
  <si>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</si>
  <si>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</si>
  <si>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</si>
  <si>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</si>
  <si>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</si>
  <si>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</si>
  <si>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</si>
  <si>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</si>
  <si>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</si>
  <si>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</si>
  <si>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</si>
  <si>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</si>
  <si>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</si>
  <si>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</si>
  <si>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</si>
  <si>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</si>
  <si>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</si>
  <si>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</si>
  <si>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</si>
  <si>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</si>
  <si>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</si>
  <si>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</si>
  <si>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</si>
  <si>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</si>
  <si>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</si>
  <si>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</si>
  <si>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</si>
  <si>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</si>
  <si>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</si>
  <si>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</si>
  <si>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</si>
  <si>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</si>
  <si>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</si>
  <si>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</si>
  <si>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</si>
  <si>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</si>
  <si>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</si>
  <si>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</si>
  <si>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</si>
  <si>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</si>
  <si>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</si>
  <si>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</si>
  <si>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</si>
  <si>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</si>
  <si>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</si>
  <si>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</si>
  <si>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</si>
  <si>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</si>
  <si>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</si>
  <si>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</si>
  <si>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</si>
  <si>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</si>
  <si>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</si>
  <si>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</si>
  <si>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</si>
  <si>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</si>
  <si>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</si>
  <si>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</si>
  <si>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</si>
  <si>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</si>
  <si>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</si>
  <si>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</si>
  <si>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</si>
  <si>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</si>
  <si>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</si>
  <si>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</si>
  <si>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</si>
  <si>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</si>
  <si>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</si>
  <si>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</si>
  <si>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</si>
  <si>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</si>
  <si>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</si>
  <si>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</si>
  <si>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</si>
  <si>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</si>
  <si>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</si>
  <si>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</si>
  <si>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</si>
  <si>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</si>
  <si>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</si>
  <si>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</si>
  <si>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</si>
  <si>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</si>
  <si>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</si>
  <si>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</si>
  <si>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</si>
  <si>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</si>
  <si>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</si>
  <si>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</si>
  <si>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</si>
  <si>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</si>
  <si>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</si>
  <si>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</si>
  <si>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</si>
  <si>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</si>
  <si>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</si>
  <si>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</si>
  <si>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</si>
  <si>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</si>
  <si>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</si>
  <si>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</si>
  <si>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</si>
  <si>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</si>
  <si>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</si>
  <si>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</si>
  <si>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</si>
  <si>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</si>
  <si>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</si>
  <si>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</si>
  <si>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</si>
  <si>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</si>
  <si>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</si>
  <si>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</si>
  <si>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</si>
  <si>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</si>
  <si>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</si>
  <si>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</si>
  <si>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</si>
  <si>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</si>
  <si>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</si>
  <si>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</si>
  <si>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</si>
  <si>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</si>
  <si>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</si>
  <si>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</si>
  <si>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</si>
  <si>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</si>
  <si>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</si>
  <si>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</si>
  <si>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</si>
  <si>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</si>
  <si>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</si>
  <si>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</si>
  <si>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</si>
  <si>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</si>
  <si>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</si>
  <si>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</si>
  <si>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</si>
  <si>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</si>
  <si>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</si>
  <si>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</si>
  <si>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</si>
  <si>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</si>
  <si>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</si>
  <si>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</si>
  <si>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</si>
  <si>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</si>
  <si>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</si>
  <si>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</si>
  <si>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</si>
  <si>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</si>
  <si>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</si>
  <si>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</si>
  <si>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</si>
  <si>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</si>
  <si>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</si>
  <si>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</si>
  <si>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</si>
  <si>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</si>
  <si>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</si>
  <si>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</si>
  <si>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</si>
  <si>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</si>
  <si>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</si>
  <si>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</si>
  <si>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</si>
  <si>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</si>
  <si>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</si>
  <si>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</si>
  <si>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</si>
  <si>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</si>
  <si>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</si>
  <si>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</si>
  <si>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</si>
  <si>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</si>
  <si>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</si>
  <si>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</si>
  <si>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</si>
  <si>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</si>
  <si>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</si>
  <si>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</si>
  <si>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</si>
  <si>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</si>
  <si>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</si>
  <si>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</si>
  <si>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</si>
  <si>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</si>
  <si>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</si>
  <si>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</si>
  <si>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</si>
  <si>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</si>
  <si>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</si>
  <si>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</si>
  <si>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</si>
  <si>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</si>
  <si>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</si>
  <si>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</si>
  <si>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</si>
  <si>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</si>
  <si>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</si>
  <si>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</si>
  <si>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</si>
  <si>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</si>
  <si>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</si>
  <si>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</si>
  <si>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</si>
  <si>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</si>
  <si>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</si>
  <si>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</si>
  <si>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</si>
  <si>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</si>
  <si>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</si>
  <si>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</si>
  <si>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</si>
  <si>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</si>
  <si>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</si>
  <si>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</si>
  <si>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</si>
  <si>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</si>
  <si>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</si>
  <si>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</si>
  <si>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</si>
  <si>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</si>
  <si>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</si>
  <si>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</si>
  <si>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</si>
  <si>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</si>
  <si>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</si>
  <si>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</si>
  <si>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</si>
  <si>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</si>
  <si>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</si>
  <si>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</si>
  <si>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</si>
  <si>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</si>
  <si>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</si>
  <si>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</si>
  <si>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</si>
  <si>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</si>
  <si>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</si>
  <si>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</si>
  <si>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</si>
  <si>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</si>
  <si>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</si>
  <si>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</si>
  <si>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</si>
  <si>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</si>
  <si>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</si>
  <si>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</si>
  <si>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</si>
  <si>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</si>
  <si>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</si>
  <si>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</si>
  <si>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</si>
  <si>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</si>
  <si>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</si>
  <si>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</si>
  <si>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</si>
  <si>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</si>
  <si>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</si>
  <si>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</si>
  <si>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</si>
  <si>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</si>
  <si>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</si>
  <si>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</si>
  <si>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</si>
  <si>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</si>
  <si>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</si>
  <si>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</si>
  <si>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</si>
  <si>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</si>
  <si>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</si>
  <si>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</si>
  <si>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</si>
  <si>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</si>
  <si>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</si>
  <si>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</si>
  <si>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</si>
  <si>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</si>
  <si>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</si>
  <si>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</si>
  <si>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</si>
  <si>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</si>
  <si>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</si>
  <si>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</si>
  <si>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</si>
  <si>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</si>
  <si>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</si>
  <si>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</si>
  <si>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</si>
  <si>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</si>
  <si>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</si>
  <si>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</si>
  <si>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</si>
  <si>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</si>
  <si>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</si>
  <si>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</si>
  <si>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</si>
  <si>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</si>
  <si>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</si>
  <si>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</si>
  <si>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</si>
  <si>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</si>
  <si>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</si>
  <si>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</si>
  <si>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</si>
  <si>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</si>
  <si>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</si>
  <si>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</si>
  <si>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</si>
  <si>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</si>
  <si>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</si>
  <si>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</si>
  <si>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</si>
  <si>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</si>
  <si>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</si>
  <si>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</si>
  <si>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</si>
  <si>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</si>
  <si>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</si>
  <si>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</si>
  <si>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</si>
  <si>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</si>
  <si>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</si>
  <si>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</si>
  <si>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</si>
  <si>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</si>
  <si>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</si>
  <si>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</si>
  <si>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</si>
  <si>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</si>
  <si>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</si>
  <si>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</si>
  <si>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</si>
  <si>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</si>
  <si>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</si>
  <si>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</si>
  <si>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</si>
  <si>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</si>
  <si>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</si>
  <si>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</si>
  <si>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</si>
  <si>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</si>
  <si>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</si>
  <si>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</si>
  <si>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</si>
  <si>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</si>
  <si>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</si>
  <si>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</si>
  <si>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</si>
  <si>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</si>
  <si>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</si>
  <si>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</si>
  <si>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</si>
  <si>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</si>
  <si>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</si>
  <si>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</si>
  <si>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</si>
  <si>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</si>
  <si>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</si>
  <si>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</si>
  <si>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</si>
  <si>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</si>
  <si>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</si>
  <si>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</si>
  <si>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</si>
  <si>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</si>
  <si>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</si>
  <si>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</si>
  <si>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</si>
  <si>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</si>
  <si>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</si>
  <si>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</si>
  <si>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</si>
  <si>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</si>
  <si>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</si>
  <si>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</si>
  <si>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</si>
  <si>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</si>
  <si>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</si>
  <si>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</si>
  <si>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</si>
  <si>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</si>
  <si>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</si>
  <si>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</si>
  <si>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</si>
  <si>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</si>
  <si>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</si>
  <si>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</si>
  <si>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</si>
  <si>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</si>
  <si>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</si>
  <si>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</si>
  <si>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</si>
  <si>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</si>
  <si>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</si>
  <si>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</si>
  <si>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</si>
  <si>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</si>
  <si>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</si>
  <si>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</si>
  <si>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</si>
  <si>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</si>
  <si>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</si>
  <si>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</si>
  <si>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</si>
  <si>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</si>
  <si>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</si>
  <si>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</si>
  <si>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</si>
  <si>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</si>
  <si>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</si>
  <si>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</si>
  <si>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</si>
  <si>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</si>
  <si>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</si>
  <si>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</si>
  <si>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</si>
  <si>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</si>
  <si>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</si>
  <si>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</si>
  <si>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</si>
  <si>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</si>
  <si>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</si>
  <si>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</si>
  <si>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</si>
  <si>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</si>
  <si>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</si>
  <si>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</si>
  <si>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</si>
  <si>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</si>
  <si>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</si>
  <si>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</si>
  <si>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</si>
  <si>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</si>
  <si>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</si>
  <si>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</si>
  <si>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</si>
  <si>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</si>
  <si>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</si>
  <si>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</si>
  <si>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</si>
  <si>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</si>
  <si>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</si>
  <si>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</si>
  <si>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</si>
  <si>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</si>
  <si>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</si>
  <si>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</si>
  <si>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</si>
  <si>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</si>
  <si>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</si>
  <si>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</si>
  <si>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</si>
  <si>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</si>
  <si>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</si>
  <si>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</si>
  <si>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</si>
  <si>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</si>
  <si>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</si>
  <si>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</si>
  <si>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</si>
  <si>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</si>
  <si>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</si>
  <si>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</si>
  <si>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</si>
  <si>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</si>
  <si>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</si>
  <si>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</si>
  <si>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</si>
  <si>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</si>
  <si>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</si>
  <si>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</si>
  <si>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</si>
  <si>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</si>
  <si>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</si>
  <si>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</si>
  <si>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</si>
  <si>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</si>
  <si>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</si>
  <si>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</si>
  <si>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</si>
  <si>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</si>
  <si>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</si>
  <si>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</si>
  <si>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</si>
  <si>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</si>
  <si>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</si>
  <si>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</si>
  <si>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</si>
  <si>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</si>
  <si>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</si>
  <si>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</si>
  <si>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</si>
  <si>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</si>
  <si>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</si>
  <si>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</si>
  <si>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</si>
  <si>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</si>
  <si>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</si>
  <si>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</si>
  <si>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</si>
  <si>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</si>
  <si>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</si>
  <si>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</si>
  <si>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</si>
  <si>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</si>
  <si>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</si>
  <si>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</si>
  <si>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</si>
  <si>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</si>
  <si>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</si>
  <si>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</si>
  <si>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</si>
  <si>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</si>
  <si>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</si>
  <si>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</si>
  <si>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</si>
  <si>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</si>
  <si>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</si>
  <si>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</si>
  <si>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</si>
  <si>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</si>
  <si>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</si>
  <si>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</si>
  <si>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</si>
  <si>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</si>
  <si>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</si>
  <si>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</si>
  <si>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</si>
  <si>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</si>
  <si>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</si>
  <si>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</si>
  <si>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</si>
  <si>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</si>
  <si>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</si>
  <si>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</si>
  <si>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</si>
  <si>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</si>
  <si>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</si>
  <si>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</si>
  <si>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</si>
  <si>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</si>
  <si>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</si>
  <si>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</si>
  <si>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</si>
  <si>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</si>
  <si>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</si>
  <si>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</si>
  <si>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</si>
  <si>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</si>
  <si>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</si>
  <si>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</si>
  <si>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</si>
  <si>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</si>
  <si>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</si>
  <si>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</si>
  <si>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</si>
  <si>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</si>
  <si>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</si>
  <si>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</si>
  <si>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</si>
  <si>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</si>
  <si>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</si>
  <si>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</si>
  <si>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</si>
  <si>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</si>
  <si>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</si>
  <si>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</si>
  <si>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</si>
  <si>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</si>
  <si>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</si>
  <si>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</si>
  <si>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</si>
  <si>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</si>
  <si>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</si>
  <si>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</si>
  <si>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</si>
  <si>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</si>
  <si>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</si>
  <si>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</si>
  <si>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</si>
  <si>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</si>
  <si>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</si>
  <si>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</si>
  <si>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</si>
  <si>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</si>
  <si>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</si>
  <si>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</si>
  <si>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</si>
  <si>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</si>
  <si>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</si>
  <si>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</si>
  <si>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</si>
  <si>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</si>
  <si>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</si>
  <si>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</si>
  <si>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</si>
  <si>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</si>
  <si>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</si>
  <si>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</si>
  <si>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</si>
  <si>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</si>
  <si>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</si>
  <si>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</si>
  <si>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</si>
  <si>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</si>
  <si>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</si>
  <si>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</si>
  <si>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</si>
  <si>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</si>
  <si>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</si>
  <si>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</si>
  <si>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</si>
  <si>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</si>
  <si>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</si>
  <si>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</si>
  <si>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</si>
  <si>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</si>
  <si>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</si>
  <si>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</si>
  <si>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</si>
  <si>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</si>
  <si>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</si>
  <si>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</si>
  <si>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</si>
  <si>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</si>
  <si>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</si>
  <si>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</si>
  <si>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</si>
  <si>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</si>
  <si>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</si>
  <si>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</si>
  <si>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</si>
  <si>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</si>
  <si>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</si>
  <si>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</si>
  <si>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</si>
  <si>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</si>
  <si>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</si>
  <si>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</si>
  <si>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</si>
  <si>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</si>
  <si>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</si>
  <si>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</si>
  <si>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</si>
  <si>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</si>
  <si>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</si>
  <si>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</si>
  <si>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</si>
  <si>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</si>
  <si>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</si>
  <si>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</si>
  <si>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</si>
  <si>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</si>
  <si>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</si>
  <si>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</si>
  <si>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</si>
  <si>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</si>
  <si>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</si>
  <si>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</si>
  <si>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</si>
  <si>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</si>
  <si>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</si>
  <si>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</si>
  <si>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</si>
  <si>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</si>
  <si>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</si>
  <si>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</si>
  <si>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</si>
  <si>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</si>
  <si>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</si>
  <si>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</si>
  <si>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</si>
  <si>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</si>
  <si>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</si>
  <si>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</si>
  <si>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</si>
  <si>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</si>
  <si>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</si>
  <si>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</si>
  <si>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</si>
  <si>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</si>
  <si>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</si>
  <si>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</si>
  <si>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</si>
  <si>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</si>
  <si>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</si>
  <si>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</si>
  <si>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</si>
  <si>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</si>
  <si>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</si>
  <si>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</si>
  <si>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</si>
  <si>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</si>
  <si>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</si>
  <si>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</si>
  <si>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</si>
  <si>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</si>
  <si>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</si>
  <si>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</si>
  <si>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</si>
  <si>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</si>
  <si>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</si>
  <si>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</si>
  <si>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</si>
  <si>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</si>
  <si>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</si>
  <si>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</si>
  <si>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</si>
  <si>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</si>
  <si>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</si>
  <si>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</si>
  <si>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</si>
  <si>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</si>
  <si>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</si>
  <si>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</si>
  <si>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</si>
  <si>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</si>
  <si>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</si>
  <si>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</si>
  <si>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</si>
  <si>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</si>
  <si>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</si>
  <si>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</si>
  <si>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</si>
  <si>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</si>
  <si>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</si>
  <si>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</si>
  <si>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</si>
  <si>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</si>
  <si>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</si>
  <si>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</si>
  <si>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</si>
  <si>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</si>
  <si>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</si>
  <si>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</si>
  <si>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</si>
  <si>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</si>
  <si>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</si>
  <si>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</si>
  <si>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</si>
  <si>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</si>
  <si>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</si>
  <si>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</si>
  <si>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</si>
  <si>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</si>
  <si>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</si>
  <si>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</si>
  <si>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</si>
  <si>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</si>
  <si>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</si>
  <si>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</si>
  <si>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</si>
  <si>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</si>
  <si>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</si>
  <si>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</si>
  <si>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</si>
  <si>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</si>
  <si>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</si>
  <si>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</si>
  <si>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</si>
  <si>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</si>
  <si>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</si>
  <si>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</si>
  <si>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</si>
  <si>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</si>
  <si>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</si>
  <si>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</si>
  <si>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</si>
  <si>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</si>
  <si>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</si>
  <si>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</si>
  <si>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</si>
  <si>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</si>
  <si>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</si>
  <si>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</si>
  <si>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</si>
  <si>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</si>
  <si>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</si>
  <si>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</si>
  <si>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</si>
  <si>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</si>
  <si>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</si>
  <si>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</si>
  <si>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</si>
  <si>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</si>
  <si>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</si>
  <si>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</si>
  <si>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</si>
  <si>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</si>
  <si>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</si>
  <si>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</si>
  <si>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</si>
  <si>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</si>
  <si>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</si>
  <si>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</si>
  <si>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</si>
  <si>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</si>
  <si>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</si>
  <si>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</si>
  <si>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</si>
  <si>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</si>
  <si>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</si>
  <si>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</si>
  <si>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</si>
  <si>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</si>
  <si>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</si>
  <si>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</si>
  <si>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</si>
  <si>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</si>
  <si>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</si>
  <si>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</si>
  <si>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</si>
  <si>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</si>
  <si>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</si>
  <si>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</si>
  <si>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</si>
  <si>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</si>
  <si>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</si>
  <si>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</si>
  <si>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</si>
  <si>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</si>
  <si>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</si>
  <si>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</si>
  <si>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</si>
  <si>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</si>
  <si>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</si>
  <si>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</si>
  <si>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</si>
  <si>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</si>
  <si>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</si>
  <si>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</si>
  <si>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</si>
  <si>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</si>
  <si>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</si>
  <si>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</si>
  <si>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</si>
  <si>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</si>
  <si>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</si>
  <si>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</si>
  <si>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</si>
  <si>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</si>
  <si>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</si>
  <si>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</si>
  <si>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</si>
  <si>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</si>
  <si>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</si>
  <si>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</si>
  <si>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</si>
  <si>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</si>
  <si>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</si>
  <si>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</si>
  <si>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</si>
  <si>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</si>
  <si>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</si>
  <si>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</si>
  <si>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</si>
  <si>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</si>
  <si>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</si>
  <si>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</si>
  <si>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</si>
  <si>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</si>
  <si>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</si>
  <si>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</si>
  <si>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</si>
  <si>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</si>
  <si>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</si>
  <si>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</si>
  <si>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</si>
  <si>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</si>
  <si>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</si>
  <si>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</si>
  <si>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</si>
  <si>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</si>
  <si>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</si>
  <si>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</si>
  <si>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</si>
  <si>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</si>
  <si>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</si>
  <si>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</si>
  <si>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</si>
  <si>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</si>
  <si>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</si>
  <si>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</si>
  <si>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</si>
  <si>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</si>
  <si>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</si>
  <si>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</si>
  <si>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</si>
  <si>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</si>
  <si>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</si>
  <si>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</si>
  <si>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</si>
  <si>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</si>
  <si>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</si>
  <si>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</si>
  <si>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</si>
  <si>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</si>
  <si>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</si>
  <si>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</si>
  <si>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</si>
  <si>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</si>
  <si>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</si>
  <si>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</si>
  <si>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</si>
  <si>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</si>
  <si>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</si>
  <si>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</si>
  <si>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</si>
  <si>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</si>
  <si>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</si>
  <si>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</si>
  <si>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</si>
  <si>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</si>
  <si>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</si>
  <si>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</si>
  <si>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</si>
  <si>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</si>
  <si>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</si>
  <si>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</si>
  <si>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</si>
  <si>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</si>
  <si>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</si>
  <si>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</si>
  <si>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</si>
  <si>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</si>
  <si>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</si>
  <si>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</si>
  <si>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</si>
  <si>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</si>
  <si>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</si>
  <si>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</si>
  <si>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</si>
  <si>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</si>
  <si>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</si>
  <si>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</si>
  <si>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</si>
  <si>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</si>
  <si>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</si>
  <si>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</si>
  <si>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</si>
  <si>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</si>
  <si>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</si>
  <si>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</si>
  <si>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</si>
  <si>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</si>
  <si>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</si>
  <si>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</si>
  <si>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</si>
  <si>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</si>
  <si>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</si>
  <si>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</si>
  <si>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</si>
  <si>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</si>
  <si>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</si>
  <si>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</si>
  <si>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</si>
  <si>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</si>
  <si>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</si>
  <si>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</si>
  <si>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</si>
  <si>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</si>
  <si>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</si>
  <si>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</si>
  <si>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</si>
  <si>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</si>
  <si>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</si>
  <si>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</si>
  <si>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</si>
  <si>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</si>
  <si>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</si>
  <si>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</si>
  <si>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</si>
  <si>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</si>
  <si>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</si>
  <si>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</si>
  <si>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</si>
  <si>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</si>
  <si>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</si>
  <si>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</si>
  <si>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</si>
  <si>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</si>
  <si>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</si>
  <si>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</si>
  <si>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</si>
  <si>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</si>
  <si>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</si>
  <si>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</si>
  <si>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</si>
  <si>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</si>
  <si>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</si>
  <si>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</si>
  <si>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</si>
  <si>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</si>
  <si>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</si>
  <si>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</si>
  <si>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</si>
  <si>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</si>
  <si>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</si>
  <si>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</si>
  <si>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</si>
  <si>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</si>
  <si>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</si>
  <si>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</si>
  <si>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</si>
  <si>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</si>
  <si>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</si>
  <si>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</si>
  <si>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</si>
  <si>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</si>
  <si>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</si>
  <si>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</si>
  <si>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</si>
  <si>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</si>
  <si>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</si>
  <si>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</si>
  <si>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</si>
  <si>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</si>
  <si>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</si>
  <si>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</si>
  <si>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</si>
  <si>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</si>
  <si>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</si>
  <si>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</si>
  <si>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</si>
  <si>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</si>
  <si>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</si>
  <si>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</si>
  <si>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</si>
  <si>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</si>
  <si>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</si>
  <si>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</si>
  <si>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</si>
  <si>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</si>
  <si>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</si>
  <si>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</si>
  <si>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</si>
  <si>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</si>
  <si>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</si>
  <si>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</si>
  <si>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</si>
  <si>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</si>
  <si>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</si>
  <si>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</si>
  <si>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</si>
  <si>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</si>
  <si>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</si>
  <si>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</si>
  <si>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</si>
  <si>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</si>
  <si>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</si>
  <si>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</si>
  <si>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</si>
  <si>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</si>
  <si>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</si>
  <si>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</si>
  <si>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</si>
  <si>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</si>
  <si>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</si>
  <si>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</si>
  <si>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</si>
  <si>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</si>
  <si>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</si>
  <si>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</si>
  <si>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</si>
  <si>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</si>
  <si>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</si>
  <si>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</si>
  <si>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</si>
  <si>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</si>
  <si>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</si>
  <si>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</si>
  <si>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</si>
  <si>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</si>
  <si>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</si>
  <si>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</si>
  <si>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</si>
  <si>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</si>
  <si>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</si>
  <si>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</si>
  <si>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</si>
  <si>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</si>
  <si>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</si>
  <si>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</si>
  <si>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</si>
  <si>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</si>
  <si>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</si>
  <si>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</si>
  <si>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</si>
  <si>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</si>
  <si>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</si>
  <si>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</si>
  <si>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</si>
  <si>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</si>
  <si>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</si>
  <si>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</si>
  <si>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</si>
  <si>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</si>
  <si>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</si>
  <si>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</si>
  <si>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</si>
  <si>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</si>
  <si>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</si>
  <si>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</si>
  <si>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</si>
  <si>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</si>
  <si>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</si>
  <si>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</si>
  <si>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</si>
  <si>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</si>
  <si>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</si>
  <si>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</si>
  <si>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</si>
  <si>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</si>
  <si>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</si>
  <si>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</si>
  <si>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</si>
  <si>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</si>
  <si>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</si>
  <si>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</si>
  <si>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</si>
  <si>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</si>
  <si>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</si>
  <si>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</si>
  <si>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</si>
  <si>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</si>
  <si>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</si>
  <si>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</si>
  <si>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</si>
  <si>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</si>
  <si>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</si>
  <si>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</si>
  <si>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</si>
  <si>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</si>
  <si>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</si>
  <si>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</si>
  <si>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</si>
  <si>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</si>
  <si>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</si>
  <si>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</si>
  <si>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</si>
  <si>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</si>
  <si>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</si>
  <si>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</si>
  <si>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</si>
  <si>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</si>
  <si>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</si>
  <si>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</si>
  <si>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</si>
  <si>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</si>
  <si>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</si>
  <si>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</si>
  <si>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</si>
  <si>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</si>
  <si>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</si>
  <si>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</si>
  <si>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</si>
  <si>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</si>
  <si>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</si>
  <si>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</si>
  <si>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</si>
  <si>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</si>
  <si>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</si>
  <si>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</si>
  <si>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</si>
  <si>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</si>
  <si>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</si>
  <si>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</si>
  <si>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</si>
  <si>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</si>
  <si>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</si>
  <si>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</si>
  <si>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</si>
  <si>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</si>
  <si>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</si>
  <si>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</si>
  <si>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</si>
  <si>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</si>
  <si>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</si>
  <si>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</si>
  <si>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</si>
  <si>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</si>
  <si>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</si>
  <si>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</si>
  <si>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</si>
  <si>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</si>
  <si>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</si>
  <si>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</si>
  <si>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</si>
  <si>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</si>
  <si>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</si>
  <si>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</si>
  <si>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</si>
  <si>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</si>
  <si>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</si>
  <si>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</si>
  <si>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</si>
  <si>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</si>
  <si>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</si>
  <si>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</si>
  <si>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</si>
  <si>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</si>
  <si>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</si>
  <si>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</si>
  <si>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</si>
  <si>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</si>
  <si>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</si>
  <si>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</si>
  <si>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</si>
  <si>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</si>
  <si>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</si>
  <si>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</si>
  <si>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</si>
  <si>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</si>
  <si>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</si>
  <si>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</si>
  <si>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</si>
  <si>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</si>
  <si>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</si>
  <si>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</si>
  <si>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</si>
  <si>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</si>
  <si>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</si>
  <si>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</si>
  <si>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</si>
  <si>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</si>
  <si>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</si>
  <si>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</si>
  <si>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</si>
  <si>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</si>
  <si>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</si>
  <si>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</si>
  <si>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</si>
  <si>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</si>
  <si>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</si>
  <si>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</si>
  <si>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</si>
  <si>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</si>
  <si>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</si>
  <si>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</si>
  <si>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</si>
  <si>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</si>
  <si>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</si>
  <si>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</si>
  <si>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</si>
  <si>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</si>
  <si>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</si>
  <si>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</si>
  <si>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</si>
  <si>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</si>
  <si>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</si>
  <si>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</si>
  <si>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</si>
  <si>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</si>
  <si>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</si>
  <si>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</si>
  <si>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</si>
  <si>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</si>
  <si>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</si>
  <si>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</si>
  <si>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</si>
  <si>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</si>
  <si>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</si>
  <si>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</si>
  <si>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</si>
  <si>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</si>
  <si>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</si>
  <si>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</si>
  <si>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</si>
  <si>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</si>
  <si>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</si>
  <si>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</si>
  <si>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</si>
  <si>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</si>
  <si>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</si>
  <si>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</si>
  <si>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</si>
  <si>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</si>
  <si>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</si>
  <si>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</si>
  <si>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</si>
  <si>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</si>
  <si>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</si>
  <si>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</si>
  <si>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</si>
  <si>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</si>
  <si>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</si>
  <si>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</si>
  <si>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</si>
  <si>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</si>
  <si>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</si>
  <si>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</si>
  <si>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</si>
  <si>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</si>
  <si>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</si>
  <si>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</si>
  <si>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</si>
  <si>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</si>
  <si>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</si>
  <si>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</si>
  <si>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</si>
  <si>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</si>
  <si>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</si>
  <si>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</si>
  <si>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</si>
  <si>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</si>
  <si>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</si>
  <si>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</si>
  <si>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</si>
  <si>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</si>
  <si>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</si>
  <si>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</si>
  <si>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</si>
  <si>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</si>
  <si>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</si>
  <si>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</si>
  <si>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</si>
  <si>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</si>
  <si>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</si>
  <si>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</si>
  <si>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</si>
  <si>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</si>
  <si>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</si>
  <si>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</si>
  <si>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</si>
  <si>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</si>
  <si>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</si>
  <si>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</si>
  <si>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</si>
  <si>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</si>
  <si>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</si>
  <si>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</si>
  <si>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</si>
  <si>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</si>
  <si>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</si>
  <si>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</si>
  <si>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</si>
  <si>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</si>
  <si>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</si>
  <si>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</si>
  <si>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</si>
  <si>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</si>
  <si>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</si>
  <si>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</si>
  <si>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</si>
  <si>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</si>
  <si>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</si>
  <si>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</si>
  <si>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</si>
  <si>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</si>
  <si>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</si>
  <si>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</si>
  <si>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</si>
  <si>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</si>
  <si>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</si>
  <si>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</si>
  <si>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</si>
  <si>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</si>
  <si>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</si>
  <si>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</si>
  <si>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</si>
  <si>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</si>
  <si>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</si>
  <si>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</si>
  <si>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</si>
  <si>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</si>
  <si>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</si>
  <si>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</si>
  <si>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</si>
  <si>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</si>
  <si>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</si>
  <si>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</si>
  <si>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</si>
  <si>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</si>
  <si>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</si>
  <si>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</si>
  <si>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</si>
  <si>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</si>
  <si>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</si>
  <si>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</si>
  <si>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</si>
  <si>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</si>
  <si>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</si>
  <si>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</si>
  <si>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</si>
  <si>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</si>
  <si>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</si>
  <si>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</si>
  <si>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</si>
  <si>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</si>
  <si>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</si>
  <si>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</si>
  <si>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</si>
  <si>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</si>
  <si>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</si>
  <si>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</si>
  <si>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</si>
  <si>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</si>
  <si>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</si>
  <si>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</si>
  <si>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</si>
  <si>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</si>
  <si>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</si>
  <si>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</si>
  <si>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</si>
  <si>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</si>
  <si>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</si>
  <si>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</si>
  <si>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</si>
  <si>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</si>
  <si>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</si>
  <si>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</si>
  <si>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</si>
  <si>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</si>
  <si>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</si>
  <si>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</si>
  <si>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</si>
  <si>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</si>
  <si>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</si>
  <si>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</si>
  <si>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</si>
  <si>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</si>
  <si>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</si>
  <si>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</si>
  <si>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</si>
  <si>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</si>
  <si>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</si>
  <si>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</si>
  <si>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</si>
  <si>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</si>
  <si>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</si>
  <si>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</si>
  <si>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</si>
  <si>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</si>
  <si>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</si>
  <si>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</si>
  <si>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</si>
  <si>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</si>
  <si>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</si>
  <si>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</si>
  <si>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</si>
  <si>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</si>
  <si>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</si>
  <si>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</si>
  <si>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</si>
  <si>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</si>
  <si>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</si>
  <si>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</si>
  <si>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</si>
  <si>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</si>
  <si>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</si>
  <si>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</si>
  <si>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</si>
  <si>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</si>
  <si>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</si>
  <si>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</si>
  <si>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</si>
  <si>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</si>
  <si>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</si>
  <si>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</si>
  <si>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</si>
  <si>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</si>
  <si>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</si>
  <si>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</si>
  <si>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</si>
  <si>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</si>
  <si>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</si>
  <si>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</si>
  <si>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</si>
  <si>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</si>
  <si>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</si>
  <si>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</si>
  <si>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</si>
  <si>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</si>
  <si>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</si>
  <si>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</si>
  <si>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</si>
  <si>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</si>
  <si>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</si>
  <si>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</si>
  <si>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</si>
  <si>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</si>
  <si>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</si>
  <si>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</si>
  <si>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</si>
  <si>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</si>
  <si>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</si>
  <si>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</si>
  <si>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</si>
  <si>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</si>
  <si>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</si>
  <si>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</si>
  <si>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</si>
  <si>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</si>
  <si>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</si>
  <si>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</si>
  <si>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</si>
  <si>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</si>
  <si>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</si>
  <si>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</si>
  <si>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</si>
  <si>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</si>
  <si>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</si>
  <si>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</si>
  <si>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</si>
  <si>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</si>
  <si>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</si>
  <si>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</si>
  <si>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</si>
  <si>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</si>
  <si>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</si>
  <si>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</si>
  <si>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</si>
  <si>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</si>
  <si>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</si>
  <si>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</si>
  <si>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</si>
  <si>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</si>
  <si>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</si>
  <si>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</si>
  <si>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</si>
  <si>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</si>
  <si>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</si>
  <si>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</si>
  <si>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</si>
  <si>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</si>
  <si>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</si>
  <si>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</si>
  <si>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</si>
  <si>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</si>
  <si>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</si>
  <si>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</si>
  <si>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</si>
  <si>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</si>
  <si>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</si>
  <si>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</si>
  <si>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</si>
  <si>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</si>
  <si>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</si>
  <si>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</si>
  <si>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</si>
  <si>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</si>
  <si>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</si>
  <si>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</si>
  <si>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</si>
  <si>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</si>
  <si>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</si>
  <si>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</si>
  <si>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</si>
  <si>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</si>
  <si>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</si>
  <si>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</si>
  <si>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</si>
  <si>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</si>
  <si>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</si>
  <si>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</si>
  <si>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</si>
  <si>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</si>
  <si>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</si>
  <si>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</si>
  <si>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</si>
  <si>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</si>
  <si>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</si>
  <si>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</si>
  <si>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</si>
  <si>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</si>
  <si>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</si>
  <si>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</si>
  <si>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</si>
  <si>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</si>
  <si>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</si>
  <si>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</si>
  <si>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</si>
  <si>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</si>
  <si>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</si>
  <si>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</si>
  <si>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</si>
  <si>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</si>
  <si>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</si>
  <si>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</si>
  <si>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</si>
  <si>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</si>
  <si>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</si>
  <si>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</si>
  <si>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</si>
  <si>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</si>
  <si>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</si>
  <si>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</si>
  <si>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</si>
  <si>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</si>
  <si>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</si>
  <si>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</si>
  <si>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</si>
  <si>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</si>
  <si>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</si>
  <si>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</si>
  <si>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</si>
  <si>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</si>
  <si>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</si>
  <si>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</si>
  <si>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</si>
  <si>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</si>
  <si>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</si>
  <si>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</si>
  <si>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</si>
  <si>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</si>
  <si>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</si>
  <si>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</si>
  <si>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</si>
  <si>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</si>
  <si>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</si>
  <si>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</si>
  <si>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</si>
  <si>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</si>
  <si>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</si>
  <si>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</si>
  <si>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</si>
  <si>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</si>
  <si>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</si>
  <si>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</si>
  <si>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</si>
  <si>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</si>
  <si>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</si>
  <si>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</si>
  <si>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</si>
  <si>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</si>
  <si>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</si>
  <si>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</si>
  <si>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</si>
  <si>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</si>
  <si>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</si>
  <si>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</si>
  <si>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</si>
  <si>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</si>
  <si>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</si>
  <si>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</si>
  <si>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</si>
  <si>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</si>
  <si>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</si>
  <si>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</si>
  <si>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</si>
  <si>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</si>
  <si>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</si>
  <si>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</si>
  <si>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</si>
  <si>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</si>
  <si>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</si>
  <si>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</si>
  <si>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</si>
  <si>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</si>
  <si>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</si>
  <si>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</si>
  <si>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</si>
  <si>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</si>
  <si>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</si>
  <si>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</si>
  <si>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</si>
  <si>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</si>
  <si>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</si>
  <si>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</si>
  <si>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</si>
  <si>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</si>
  <si>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</si>
  <si>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</si>
  <si>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</si>
  <si>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</si>
  <si>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</si>
  <si>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</si>
  <si>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</si>
  <si>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</si>
  <si>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</si>
  <si>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</si>
  <si>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</si>
  <si>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</si>
  <si>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</si>
  <si>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</si>
  <si>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</si>
  <si>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</si>
  <si>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</si>
  <si>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</si>
  <si>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</si>
  <si>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</si>
  <si>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</si>
  <si>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</si>
  <si>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</si>
  <si>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</si>
  <si>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</si>
  <si>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</si>
  <si>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</si>
  <si>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</si>
  <si>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</si>
  <si>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</si>
  <si>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</si>
  <si>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</si>
  <si>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</si>
  <si>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</si>
  <si>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</si>
  <si>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</si>
  <si>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</si>
  <si>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</si>
  <si>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</si>
  <si>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</si>
  <si>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</si>
  <si>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</si>
  <si>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</si>
  <si>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</si>
  <si>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</si>
  <si>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</si>
  <si>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</si>
  <si>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</si>
  <si>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</si>
  <si>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</si>
  <si>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</si>
  <si>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</si>
  <si>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</si>
  <si>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</si>
  <si>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</si>
  <si>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</si>
  <si>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</si>
  <si>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</si>
  <si>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</si>
  <si>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</si>
  <si>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</si>
  <si>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</si>
  <si>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</si>
  <si>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</si>
  <si>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</si>
  <si>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</si>
  <si>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</si>
  <si>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</si>
  <si>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</si>
  <si>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</si>
  <si>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</si>
  <si>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</si>
  <si>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</si>
  <si>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</si>
  <si>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</si>
  <si>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</si>
  <si>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</si>
  <si>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</si>
  <si>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</si>
  <si>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</si>
  <si>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</si>
  <si>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</si>
  <si>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</si>
  <si>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</si>
  <si>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</si>
  <si>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</si>
  <si>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</si>
  <si>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</si>
  <si>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</si>
  <si>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</si>
  <si>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</si>
  <si>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</si>
  <si>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</si>
  <si>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</si>
  <si>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</si>
  <si>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</si>
  <si>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</si>
  <si>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</si>
  <si>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</si>
  <si>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</si>
  <si>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</si>
  <si>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</si>
  <si>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</si>
  <si>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</si>
  <si>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</si>
  <si>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</si>
  <si>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</si>
  <si>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</si>
  <si>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</si>
  <si>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</si>
  <si>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</si>
  <si>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</si>
  <si>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</si>
  <si>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</si>
  <si>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</si>
  <si>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</si>
  <si>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</si>
  <si>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</si>
  <si>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</si>
  <si>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</si>
  <si>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</si>
  <si>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</si>
  <si>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</si>
  <si>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</si>
  <si>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</si>
  <si>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</si>
  <si>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</si>
  <si>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</si>
  <si>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</si>
  <si>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</si>
  <si>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</si>
  <si>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</si>
  <si>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</si>
  <si>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</si>
  <si>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</si>
  <si>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</si>
  <si>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</si>
  <si>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</si>
  <si>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</si>
  <si>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</si>
  <si>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</si>
  <si>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</si>
  <si>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</si>
  <si>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</si>
  <si>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</si>
  <si>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</si>
  <si>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</si>
  <si>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</si>
  <si>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</si>
  <si>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</si>
  <si>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</si>
  <si>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</si>
  <si>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</si>
  <si>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</si>
  <si>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</si>
  <si>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</si>
  <si>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</si>
  <si>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</si>
  <si>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</si>
  <si>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</si>
  <si>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</si>
  <si>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</si>
  <si>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</si>
  <si>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</si>
  <si>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</si>
  <si>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</si>
  <si>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</si>
  <si>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</si>
  <si>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</si>
  <si>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</si>
  <si>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</si>
  <si>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</si>
  <si>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</si>
  <si>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</si>
  <si>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</si>
  <si>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</si>
  <si>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</si>
  <si>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</si>
  <si>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</si>
  <si>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</si>
  <si>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</si>
  <si>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</si>
  <si>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</si>
  <si>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</si>
  <si>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</si>
  <si>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</si>
  <si>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</si>
  <si>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</si>
  <si>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</si>
  <si>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</si>
  <si>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</si>
  <si>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</si>
  <si>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</si>
  <si>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</si>
  <si>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</si>
  <si>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</si>
  <si>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</si>
  <si>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</si>
  <si>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</si>
  <si>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</si>
  <si>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</si>
  <si>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</si>
  <si>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</si>
  <si>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</si>
  <si>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</si>
  <si>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</si>
  <si>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</si>
  <si>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</si>
  <si>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</si>
  <si>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</si>
  <si>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</si>
  <si>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</si>
  <si>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</si>
  <si>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</si>
  <si>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</si>
  <si>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</si>
  <si>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</si>
  <si>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</si>
  <si>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</si>
  <si>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</si>
  <si>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</si>
  <si>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</si>
  <si>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</si>
  <si>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</si>
  <si>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</si>
  <si>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</si>
  <si>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</si>
  <si>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</si>
  <si>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</si>
  <si>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</si>
  <si>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</si>
  <si>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</si>
  <si>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</si>
  <si>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</si>
  <si>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</si>
  <si>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</si>
  <si>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</si>
  <si>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</si>
  <si>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</si>
  <si>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</si>
  <si>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</si>
  <si>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</si>
  <si>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</si>
  <si>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</si>
  <si>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</si>
  <si>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</si>
  <si>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</si>
  <si>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</si>
  <si>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</si>
  <si>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</si>
  <si>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</si>
  <si>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</si>
  <si>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</si>
  <si>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</si>
  <si>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</si>
  <si>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</si>
  <si>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</si>
  <si>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</si>
  <si>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</si>
  <si>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</si>
  <si>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</si>
  <si>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</si>
  <si>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</si>
  <si>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</si>
  <si>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</si>
  <si>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</si>
  <si>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</si>
  <si>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</si>
  <si>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</si>
  <si>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</si>
  <si>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</si>
  <si>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</si>
  <si>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</si>
  <si>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</si>
  <si>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</si>
  <si>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</si>
  <si>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</si>
  <si>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</si>
  <si>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</si>
  <si>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</si>
  <si>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</si>
  <si>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</si>
  <si>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</si>
  <si>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</si>
  <si>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</si>
  <si>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</si>
  <si>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</si>
  <si>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</si>
  <si>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</si>
  <si>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</si>
  <si>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</si>
  <si>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</si>
  <si>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</si>
  <si>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</si>
  <si>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</si>
  <si>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</si>
  <si>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</si>
  <si>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</si>
  <si>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</si>
  <si>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</si>
  <si>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</si>
  <si>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</si>
  <si>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</si>
  <si>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</si>
  <si>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</si>
  <si>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</si>
  <si>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</si>
  <si>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</si>
  <si>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</si>
  <si>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</si>
  <si>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</si>
  <si>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</si>
  <si>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</si>
  <si>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</si>
  <si>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</si>
  <si>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</si>
  <si>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</si>
  <si>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</si>
  <si>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</si>
  <si>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</si>
  <si>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</si>
  <si>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</si>
  <si>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</si>
  <si>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</si>
  <si>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</si>
  <si>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</si>
  <si>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</si>
  <si>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</si>
  <si>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</si>
  <si>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</si>
  <si>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</si>
  <si>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</si>
  <si>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</si>
  <si>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</si>
  <si>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</si>
  <si>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</si>
  <si>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</si>
  <si>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</si>
  <si>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</si>
  <si>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</si>
  <si>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</si>
  <si>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</si>
  <si>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</si>
  <si>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</si>
  <si>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</si>
  <si>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</si>
  <si>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</si>
  <si>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</si>
  <si>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</si>
  <si>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</si>
  <si>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</si>
  <si>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</si>
  <si>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</si>
  <si>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</si>
  <si>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</si>
  <si>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</si>
  <si>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</si>
  <si>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</si>
  <si>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</si>
  <si>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</si>
  <si>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</si>
  <si>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</si>
  <si>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</si>
  <si>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</si>
  <si>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</si>
  <si>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</si>
  <si>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</si>
  <si>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</si>
  <si>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</si>
  <si>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</si>
  <si>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</si>
  <si>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</si>
  <si>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</si>
  <si>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</si>
  <si>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</si>
  <si>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</si>
  <si>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</si>
  <si>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</si>
  <si>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</si>
  <si>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</si>
  <si>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</si>
  <si>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</si>
  <si>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</si>
  <si>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</si>
  <si>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</si>
  <si>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</si>
  <si>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</si>
  <si>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</si>
  <si>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</si>
  <si>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</si>
  <si>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</si>
  <si>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</si>
  <si>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</si>
  <si>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</si>
  <si>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</si>
  <si>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</si>
  <si>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</si>
  <si>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</si>
  <si>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</si>
  <si>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</si>
  <si>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</si>
  <si>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</si>
  <si>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</si>
  <si>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</si>
  <si>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</si>
  <si>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</si>
  <si>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</si>
  <si>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</si>
  <si>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</si>
  <si>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</si>
  <si>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</si>
  <si>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</si>
  <si>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</si>
  <si>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</si>
  <si>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</si>
  <si>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</si>
  <si>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</si>
  <si>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</si>
  <si>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</si>
  <si>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</si>
  <si>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</si>
  <si>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</si>
  <si>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</si>
  <si>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</si>
  <si>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</si>
  <si>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</si>
  <si>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</si>
  <si>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</si>
  <si>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</si>
  <si>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</si>
  <si>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</si>
  <si>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</si>
  <si>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</si>
  <si>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</si>
  <si>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</si>
  <si>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</si>
  <si>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</si>
  <si>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</si>
  <si>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</si>
  <si>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</si>
  <si>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</si>
  <si>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</si>
  <si>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</si>
  <si>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</si>
  <si>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</si>
  <si>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</si>
  <si>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</si>
  <si>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</si>
  <si>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</si>
  <si>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</si>
  <si>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</si>
  <si>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</si>
  <si>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</si>
  <si>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</si>
  <si>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</si>
  <si>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</si>
  <si>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</si>
  <si>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</si>
  <si>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</si>
  <si>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</si>
  <si>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</si>
  <si>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</si>
  <si>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</si>
  <si>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</si>
  <si>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</si>
  <si>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</si>
  <si>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</si>
  <si>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</si>
  <si>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</si>
  <si>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</si>
  <si>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</si>
  <si>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</si>
  <si>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</si>
  <si>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</si>
  <si>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</si>
  <si>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</si>
  <si>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</si>
  <si>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</si>
  <si>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</si>
  <si>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</si>
  <si>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</si>
  <si>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</si>
  <si>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</si>
  <si>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</si>
  <si>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</si>
  <si>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</si>
  <si>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</si>
  <si>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</si>
  <si>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</si>
  <si>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</si>
  <si>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</si>
  <si>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</si>
  <si>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</si>
  <si>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</si>
  <si>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</si>
  <si>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</si>
  <si>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</si>
  <si>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</si>
  <si>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</si>
  <si>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</si>
  <si>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</si>
  <si>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</si>
  <si>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</si>
  <si>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</si>
  <si>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</si>
  <si>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</si>
  <si>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</si>
  <si>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</si>
  <si>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</si>
  <si>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</si>
  <si>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</si>
  <si>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</si>
  <si>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</si>
  <si>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</si>
  <si>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</si>
  <si>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</si>
  <si>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</si>
  <si>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</si>
  <si>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</si>
  <si>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</si>
  <si>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</si>
  <si>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</si>
  <si>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</si>
  <si>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</si>
  <si>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</si>
  <si>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</si>
  <si>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</si>
  <si>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</si>
  <si>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</si>
  <si>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</si>
  <si>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</si>
  <si>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</si>
  <si>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</si>
  <si>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</si>
  <si>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</si>
  <si>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</si>
  <si>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</si>
  <si>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</si>
  <si>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</si>
  <si>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</si>
  <si>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</si>
  <si>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</si>
  <si>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</si>
  <si>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</si>
  <si>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</si>
  <si>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</si>
  <si>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</si>
  <si>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</si>
  <si>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</si>
  <si>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</si>
  <si>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</si>
  <si>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</si>
  <si>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</si>
  <si>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</si>
  <si>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</si>
  <si>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</si>
  <si>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</si>
  <si>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</si>
  <si>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</si>
  <si>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</si>
  <si>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</si>
  <si>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</si>
  <si>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</si>
  <si>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</si>
  <si>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</si>
  <si>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</si>
  <si>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</si>
  <si>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</si>
  <si>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</si>
  <si>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</si>
  <si>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</si>
  <si>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</si>
  <si>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</si>
  <si>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</si>
  <si>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</si>
  <si>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</si>
  <si>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</si>
  <si>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</si>
  <si>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</si>
  <si>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</si>
  <si>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</si>
  <si>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</si>
  <si>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</si>
  <si>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</si>
  <si>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</si>
  <si>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</si>
  <si>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</si>
  <si>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</si>
  <si>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</si>
  <si>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</si>
  <si>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</si>
  <si>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</si>
  <si>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</si>
  <si>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</si>
  <si>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</si>
  <si>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</si>
  <si>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</si>
  <si>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</si>
  <si>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</si>
  <si>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</si>
  <si>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</si>
  <si>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</si>
  <si>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</si>
  <si>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</si>
  <si>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</si>
  <si>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</si>
  <si>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</si>
  <si>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</si>
  <si>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</si>
  <si>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</si>
  <si>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</si>
  <si>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</si>
  <si>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</si>
  <si>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</si>
  <si>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</si>
  <si>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</si>
  <si>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</si>
  <si>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</si>
  <si>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</si>
  <si>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</si>
  <si>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</si>
  <si>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</si>
  <si>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</si>
  <si>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</si>
  <si>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</si>
  <si>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</si>
  <si>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</si>
  <si>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</si>
  <si>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</si>
  <si>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</si>
  <si>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</si>
  <si>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</si>
  <si>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</si>
  <si>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</si>
  <si>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</si>
  <si>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</si>
  <si>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</si>
  <si>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</si>
  <si>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</si>
  <si>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</si>
  <si>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</si>
  <si>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</si>
  <si>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</si>
  <si>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</si>
  <si>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</si>
  <si>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</si>
  <si>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</si>
  <si>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</si>
  <si>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</si>
  <si>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</si>
  <si>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</si>
  <si>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</si>
  <si>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</si>
  <si>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</si>
  <si>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</si>
  <si>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</si>
  <si>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</si>
  <si>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</si>
  <si>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</si>
  <si>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</si>
  <si>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</si>
  <si>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</si>
  <si>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</si>
  <si>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</si>
  <si>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</si>
  <si>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</si>
  <si>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</si>
  <si>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</si>
  <si>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</si>
  <si>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</si>
  <si>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</si>
  <si>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</si>
  <si>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</si>
  <si>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</si>
  <si>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</si>
  <si>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</si>
  <si>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</si>
  <si>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</si>
  <si>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</si>
  <si>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</si>
  <si>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</si>
  <si>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</si>
  <si>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</si>
  <si>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</si>
  <si>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</si>
  <si>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</si>
  <si>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</si>
  <si>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</si>
  <si>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</si>
  <si>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</si>
  <si>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</si>
  <si>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</si>
  <si>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</si>
  <si>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</si>
  <si>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</si>
  <si>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</si>
  <si>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</si>
  <si>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</si>
  <si>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</si>
  <si>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</si>
  <si>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</si>
  <si>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</si>
  <si>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</si>
  <si>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</si>
  <si>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</si>
  <si>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</si>
  <si>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</si>
  <si>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</si>
  <si>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</si>
  <si>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</si>
  <si>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</si>
  <si>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</si>
  <si>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</si>
  <si>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</si>
  <si>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</si>
  <si>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</si>
  <si>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</si>
  <si>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</si>
  <si>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</si>
  <si>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</si>
  <si>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</si>
  <si>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</si>
  <si>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</si>
  <si>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</si>
  <si>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</si>
  <si>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</si>
  <si>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</si>
  <si>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</si>
  <si>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</si>
  <si>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</si>
  <si>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</si>
  <si>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</si>
  <si>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</si>
  <si>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</si>
  <si>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</si>
  <si>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</si>
  <si>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</si>
  <si>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</si>
  <si>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</si>
  <si>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</si>
  <si>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</si>
  <si>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</si>
  <si>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</si>
  <si>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</si>
  <si>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</si>
  <si>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</si>
  <si>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</si>
  <si>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</si>
  <si>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</si>
  <si>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</si>
  <si>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</si>
  <si>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</si>
  <si>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</si>
  <si>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</si>
  <si>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</si>
  <si>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</si>
  <si>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</si>
  <si>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</si>
  <si>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</si>
  <si>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</si>
  <si>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</si>
  <si>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</si>
  <si>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</si>
  <si>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</si>
  <si>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</si>
  <si>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</si>
  <si>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</si>
  <si>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</si>
  <si>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</si>
  <si>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</si>
  <si>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</si>
  <si>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</si>
  <si>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</si>
  <si>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</si>
  <si>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</si>
  <si>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</si>
  <si>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</si>
  <si>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</si>
  <si>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</si>
  <si>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</si>
  <si>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</si>
  <si>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</si>
  <si>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</si>
  <si>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</si>
  <si>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</si>
  <si>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</si>
  <si>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</si>
  <si>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</si>
  <si>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</si>
  <si>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</si>
  <si>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</si>
  <si>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</si>
  <si>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</si>
  <si>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</si>
  <si>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</si>
  <si>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</si>
  <si>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</si>
  <si>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</si>
  <si>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</si>
  <si>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</si>
  <si>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</si>
  <si>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</si>
  <si>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</si>
  <si>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</si>
  <si>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</si>
  <si>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</si>
  <si>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</si>
  <si>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</si>
  <si>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</si>
  <si>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</si>
  <si>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</si>
  <si>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</si>
  <si>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</si>
  <si>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</si>
  <si>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</si>
  <si>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</si>
  <si>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</si>
  <si>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</si>
  <si>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</si>
  <si>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</si>
  <si>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</si>
  <si>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</si>
  <si>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</si>
  <si>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</si>
  <si>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</si>
  <si>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</si>
  <si>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</si>
  <si>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</si>
  <si>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</si>
  <si>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</si>
  <si>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</si>
  <si>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</si>
  <si>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</si>
  <si>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</si>
  <si>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</si>
  <si>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</si>
  <si>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</si>
  <si>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</si>
  <si>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</si>
  <si>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</si>
  <si>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</si>
  <si>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</si>
  <si>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</si>
  <si>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</si>
  <si>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</si>
  <si>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</si>
  <si>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</si>
  <si>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</si>
  <si>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</si>
  <si>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</si>
  <si>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</si>
  <si>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</si>
  <si>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</si>
  <si>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</si>
  <si>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</si>
  <si>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</si>
  <si>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</si>
  <si>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</si>
  <si>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</si>
  <si>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</si>
  <si>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</si>
  <si>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</si>
  <si>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</si>
  <si>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</si>
  <si>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</si>
  <si>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</si>
  <si>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</si>
  <si>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</si>
  <si>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</si>
  <si>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</si>
  <si>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</si>
  <si>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</si>
  <si>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</si>
  <si>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</si>
  <si>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</si>
  <si>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</si>
  <si>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</si>
  <si>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</si>
  <si>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</si>
  <si>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</si>
  <si>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</si>
  <si>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</si>
  <si>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</si>
  <si>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</si>
  <si>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</si>
  <si>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</si>
  <si>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</si>
  <si>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</si>
  <si>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</si>
  <si>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</si>
  <si>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</si>
  <si>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</si>
  <si>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</si>
  <si>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</si>
  <si>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</si>
  <si>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</si>
  <si>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</si>
  <si>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</si>
  <si>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</si>
  <si>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</si>
  <si>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</si>
  <si>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</si>
  <si>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</si>
  <si>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</si>
  <si>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</si>
  <si>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</si>
  <si>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</si>
  <si>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</si>
  <si>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</si>
  <si>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</si>
  <si>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</si>
  <si>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</si>
  <si>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</si>
  <si>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</si>
  <si>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</si>
  <si>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</si>
  <si>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</si>
  <si>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</si>
  <si>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</si>
  <si>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</si>
  <si>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</si>
  <si>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</si>
  <si>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</si>
  <si>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</si>
  <si>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</si>
  <si>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</si>
  <si>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</si>
  <si>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</si>
  <si>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</si>
  <si>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</si>
  <si>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</si>
  <si>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</si>
  <si>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</si>
  <si>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</si>
  <si>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</si>
  <si>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</si>
  <si>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</si>
  <si>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</si>
  <si>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</si>
  <si>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</si>
  <si>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</si>
  <si>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</si>
  <si>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</si>
  <si>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</si>
  <si>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</si>
  <si>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</si>
  <si>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</si>
  <si>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</si>
  <si>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</si>
  <si>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</si>
  <si>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</si>
  <si>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</si>
  <si>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</si>
  <si>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</si>
  <si>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</si>
  <si>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</si>
  <si>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</si>
  <si>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</si>
  <si>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</si>
  <si>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</si>
  <si>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</si>
  <si>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</si>
  <si>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</si>
  <si>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</si>
  <si>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</si>
  <si>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</si>
  <si>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</si>
  <si>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</si>
  <si>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</si>
  <si>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</si>
  <si>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</si>
  <si>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</si>
  <si>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</si>
  <si>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</si>
  <si>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</si>
  <si>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</si>
  <si>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</si>
  <si>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</si>
  <si>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</si>
  <si>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</si>
  <si>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</si>
  <si>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</si>
  <si>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</si>
  <si>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</si>
  <si>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</si>
  <si>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</si>
  <si>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</si>
  <si>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</si>
  <si>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</si>
  <si>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</si>
  <si>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</si>
  <si>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</si>
  <si>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</si>
  <si>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</si>
  <si>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</si>
  <si>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</si>
  <si>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</si>
  <si>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</si>
  <si>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</si>
  <si>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</si>
  <si>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</si>
  <si>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</si>
  <si>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</si>
  <si>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</si>
  <si>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</si>
  <si>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</si>
  <si>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</si>
  <si>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</si>
  <si>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</si>
  <si>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</si>
  <si>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</si>
  <si>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</si>
  <si>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</si>
  <si>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</si>
  <si>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</si>
  <si>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</si>
  <si>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</si>
  <si>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</si>
  <si>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</si>
  <si>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</si>
  <si>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</si>
  <si>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</si>
  <si>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</si>
  <si>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</si>
  <si>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</si>
  <si>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</si>
  <si>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</si>
  <si>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</si>
  <si>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</si>
  <si>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</si>
  <si>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</si>
  <si>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</si>
  <si>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</si>
  <si>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</si>
  <si>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</si>
  <si>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</si>
  <si>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</si>
  <si>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</si>
  <si>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</si>
  <si>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</si>
  <si>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</si>
  <si>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</si>
  <si>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</si>
  <si>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</si>
  <si>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</si>
  <si>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</si>
  <si>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</si>
  <si>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</si>
  <si>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</si>
  <si>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</si>
  <si>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</si>
  <si>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</si>
  <si>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</si>
  <si>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</si>
  <si>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</si>
  <si>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</si>
  <si>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</si>
  <si>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</si>
  <si>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</si>
  <si>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</si>
  <si>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</si>
  <si>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</si>
  <si>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</si>
  <si>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</si>
  <si>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</si>
  <si>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</si>
  <si>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</si>
  <si>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</si>
  <si>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</si>
  <si>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</si>
  <si>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</si>
  <si>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</si>
  <si>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</si>
  <si>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</si>
  <si>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</si>
  <si>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</si>
  <si>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</si>
  <si>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</si>
  <si>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</si>
  <si>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</si>
  <si>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</si>
  <si>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</si>
  <si>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</si>
  <si>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</si>
  <si>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</si>
  <si>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</si>
  <si>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</si>
  <si>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</si>
  <si>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</si>
  <si>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</si>
  <si>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</si>
  <si>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</si>
  <si>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</si>
  <si>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</si>
  <si>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</si>
  <si>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</si>
  <si>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</si>
  <si>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</si>
  <si>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</si>
  <si>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</si>
  <si>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</si>
  <si>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</si>
  <si>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</si>
  <si>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</si>
  <si>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</si>
  <si>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</si>
  <si>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</si>
  <si>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</si>
  <si>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</si>
  <si>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</si>
  <si>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</si>
  <si>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</si>
  <si>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</si>
  <si>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</si>
  <si>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</si>
  <si>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</si>
  <si>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</si>
  <si>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</si>
  <si>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</si>
  <si>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</si>
  <si>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</si>
  <si>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</si>
  <si>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</si>
  <si>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</si>
  <si>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</si>
  <si>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</si>
  <si>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</si>
  <si>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</si>
  <si>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</si>
  <si>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</si>
  <si>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</si>
  <si>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</si>
  <si>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</si>
  <si>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</si>
  <si>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</si>
  <si>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</si>
  <si>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</si>
  <si>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</si>
  <si>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</si>
  <si>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</si>
  <si>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</si>
  <si>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</si>
  <si>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</si>
  <si>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</si>
  <si>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</si>
  <si>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</si>
  <si>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</si>
  <si>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</si>
  <si>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</si>
  <si>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</si>
  <si>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</si>
  <si>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</si>
  <si>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</si>
  <si>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</si>
  <si>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</si>
  <si>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</si>
  <si>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</si>
  <si>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</si>
  <si>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</si>
  <si>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</si>
  <si>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</si>
  <si>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</si>
  <si>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</si>
  <si>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</si>
  <si>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</si>
  <si>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</si>
  <si>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</si>
  <si>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</si>
  <si>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</si>
  <si>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</si>
  <si>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</si>
  <si>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</si>
  <si>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</si>
  <si>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</si>
  <si>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</si>
  <si>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</si>
  <si>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</si>
  <si>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</si>
  <si>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</si>
  <si>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</si>
  <si>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</si>
  <si>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</si>
  <si>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</si>
  <si>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</si>
  <si>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</si>
  <si>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</si>
  <si>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</si>
  <si>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</si>
  <si>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</si>
  <si>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</si>
  <si>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</si>
  <si>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</si>
  <si>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</si>
  <si>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</si>
  <si>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</si>
  <si>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</si>
  <si>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</si>
  <si>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</si>
  <si>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</si>
  <si>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</si>
  <si>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</si>
  <si>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</si>
  <si>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</si>
  <si>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</si>
  <si>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</si>
  <si>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</si>
  <si>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</si>
  <si>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</si>
  <si>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</si>
  <si>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</si>
  <si>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</si>
  <si>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</si>
  <si>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</si>
  <si>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</si>
  <si>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</si>
  <si>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</si>
  <si>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</si>
  <si>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</si>
  <si>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</si>
  <si>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</si>
  <si>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</si>
  <si>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</si>
  <si>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</si>
  <si>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</si>
  <si>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</si>
  <si>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</si>
  <si>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</si>
  <si>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</si>
  <si>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</si>
  <si>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</si>
  <si>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</si>
  <si>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</si>
  <si>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</si>
  <si>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</si>
  <si>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</si>
  <si>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</si>
  <si>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</si>
  <si>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</si>
  <si>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</si>
  <si>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</si>
  <si>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</si>
  <si>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</si>
  <si>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</si>
  <si>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</si>
  <si>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</si>
  <si>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</si>
  <si>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</si>
  <si>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</si>
  <si>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</si>
  <si>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</si>
  <si>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</si>
  <si>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</si>
  <si>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</si>
  <si>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</si>
  <si>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</si>
  <si>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</si>
  <si>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</si>
  <si>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</si>
  <si>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</si>
  <si>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</si>
  <si>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</si>
  <si>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</si>
  <si>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</si>
  <si>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</si>
  <si>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</si>
  <si>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</si>
  <si>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</si>
  <si>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</si>
  <si>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</si>
  <si>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</si>
  <si>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</si>
  <si>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</si>
  <si>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</si>
  <si>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</si>
  <si>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</si>
  <si>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</si>
  <si>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</si>
  <si>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</si>
  <si>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</si>
  <si>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</si>
  <si>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</si>
  <si>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</si>
  <si>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</si>
  <si>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</si>
  <si>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</si>
  <si>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</si>
  <si>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</si>
  <si>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</si>
  <si>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</si>
  <si>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</si>
  <si>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</si>
  <si>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</si>
  <si>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</si>
  <si>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</si>
  <si>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</si>
  <si>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</si>
  <si>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</si>
  <si>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</si>
  <si>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</si>
  <si>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</si>
  <si>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</si>
  <si>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</si>
  <si>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</si>
  <si>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</si>
  <si>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</si>
  <si>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</si>
  <si>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</si>
  <si>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</si>
  <si>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</si>
  <si>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</si>
  <si>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</si>
  <si>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</si>
  <si>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</si>
  <si>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</si>
  <si>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</si>
  <si>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</si>
  <si>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</si>
  <si>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</si>
  <si>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</si>
  <si>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</si>
  <si>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</si>
  <si>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</si>
  <si>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</si>
  <si>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</si>
  <si>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</si>
  <si>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</si>
  <si>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</si>
  <si>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</si>
  <si>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</si>
  <si>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</si>
  <si>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</si>
  <si>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</si>
  <si>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</si>
  <si>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</si>
  <si>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</si>
  <si>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</si>
  <si>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</si>
  <si>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</si>
  <si>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</si>
  <si>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</si>
  <si>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</si>
  <si>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</si>
  <si>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</si>
  <si>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</si>
  <si>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</si>
  <si>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</si>
  <si>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</si>
  <si>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</si>
  <si>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</si>
  <si>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</si>
  <si>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</si>
  <si>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</si>
  <si>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</si>
  <si>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</si>
  <si>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</si>
  <si>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</si>
  <si>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</si>
  <si>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</si>
  <si>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</si>
  <si>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</si>
  <si>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</si>
  <si>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</si>
  <si>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</si>
  <si>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</si>
  <si>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</si>
  <si>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</si>
  <si>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</si>
  <si>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</si>
  <si>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</si>
  <si>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</si>
  <si>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</si>
  <si>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</si>
  <si>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</si>
  <si>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</si>
  <si>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</si>
  <si>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</si>
  <si>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</si>
  <si>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</si>
  <si>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</si>
  <si>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</si>
  <si>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</si>
  <si>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</si>
  <si>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</si>
  <si>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</si>
  <si>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</si>
  <si>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</si>
  <si>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</si>
  <si>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</si>
  <si>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</si>
  <si>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</si>
  <si>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</si>
  <si>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</si>
  <si>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</si>
  <si>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</si>
  <si>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</si>
  <si>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</si>
  <si>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</si>
  <si>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</si>
  <si>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</si>
  <si>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</si>
  <si>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</si>
  <si>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</si>
  <si>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</si>
  <si>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</si>
  <si>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</si>
  <si>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</si>
  <si>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</si>
  <si>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</si>
  <si>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</si>
  <si>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</si>
  <si>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</si>
  <si>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</si>
  <si>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</si>
  <si>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</si>
  <si>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</si>
  <si>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</si>
  <si>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</si>
  <si>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</si>
  <si>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</si>
  <si>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</si>
  <si>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</si>
  <si>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</si>
  <si>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</si>
  <si>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</si>
  <si>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</si>
  <si>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</si>
  <si>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</si>
  <si>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</si>
  <si>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</si>
  <si>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</si>
  <si>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</si>
  <si>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</si>
  <si>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</si>
  <si>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</si>
  <si>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</si>
  <si>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</si>
  <si>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</si>
  <si>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</si>
  <si>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</si>
  <si>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</si>
  <si>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</si>
  <si>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</si>
  <si>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</si>
  <si>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</si>
  <si>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</si>
  <si>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</si>
  <si>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</si>
  <si>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</si>
  <si>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</si>
  <si>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</si>
  <si>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</si>
  <si>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</si>
  <si>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</si>
  <si>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</si>
  <si>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</si>
  <si>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</si>
  <si>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</si>
  <si>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</si>
  <si>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</si>
  <si>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</si>
  <si>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</si>
  <si>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</si>
  <si>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</si>
  <si>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</si>
  <si>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</si>
  <si>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</si>
  <si>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</si>
  <si>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</si>
  <si>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</si>
  <si>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</si>
  <si>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</si>
  <si>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</si>
  <si>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</si>
  <si>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</si>
  <si>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</si>
  <si>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</si>
  <si>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</si>
  <si>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</si>
  <si>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</si>
  <si>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</si>
  <si>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</si>
  <si>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</si>
  <si>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</si>
  <si>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</si>
  <si>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</si>
  <si>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</si>
  <si>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</si>
  <si>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</si>
  <si>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</si>
  <si>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</si>
  <si>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</si>
  <si>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</si>
  <si>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</si>
  <si>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</si>
  <si>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</si>
  <si>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</si>
  <si>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</si>
  <si>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</si>
  <si>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</si>
  <si>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</si>
  <si>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</si>
  <si>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</si>
  <si>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</si>
  <si>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</si>
  <si>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</si>
  <si>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</si>
  <si>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</si>
  <si>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</si>
  <si>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</si>
  <si>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</si>
  <si>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</si>
  <si>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</si>
  <si>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</si>
  <si>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</si>
  <si>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</si>
  <si>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</si>
  <si>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</si>
  <si>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</si>
  <si>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</si>
  <si>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</si>
  <si>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</si>
  <si>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</si>
  <si>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</si>
  <si>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</si>
  <si>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</si>
  <si>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</si>
  <si>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</si>
  <si>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</si>
  <si>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</si>
  <si>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</si>
  <si>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</si>
  <si>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</si>
  <si>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</si>
  <si>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</si>
  <si>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</si>
  <si>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</si>
  <si>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</si>
  <si>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</si>
  <si>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</si>
  <si>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</si>
  <si>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</si>
  <si>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</si>
  <si>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</si>
  <si>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</si>
  <si>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</si>
  <si>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</si>
  <si>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</si>
  <si>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</si>
  <si>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</si>
  <si>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</si>
  <si>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</si>
  <si>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</si>
  <si>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</si>
  <si>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</si>
  <si>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</si>
  <si>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</si>
  <si>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</si>
  <si>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</si>
  <si>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</si>
  <si>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</si>
  <si>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</si>
  <si>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</si>
  <si>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</si>
  <si>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</si>
  <si>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</si>
  <si>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</si>
  <si>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</si>
  <si>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</si>
  <si>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</si>
  <si>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</si>
  <si>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</si>
  <si>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</si>
  <si>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</si>
  <si>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</si>
  <si>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</si>
  <si>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</si>
  <si>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</si>
  <si>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</si>
  <si>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</si>
  <si>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</si>
  <si>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</si>
  <si>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</si>
  <si>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</si>
  <si>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</si>
  <si>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</si>
  <si>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</si>
  <si>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</si>
  <si>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</si>
  <si>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</si>
  <si>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</si>
  <si>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</si>
  <si>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</si>
  <si>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</si>
  <si>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</si>
  <si>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</si>
  <si>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</si>
  <si>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</si>
  <si>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</si>
  <si>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</si>
  <si>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</si>
  <si>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</si>
  <si>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</si>
  <si>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</si>
  <si>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</si>
  <si>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</si>
  <si>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</si>
  <si>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</si>
  <si>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</si>
  <si>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</si>
  <si>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</si>
  <si>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</si>
  <si>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</si>
  <si>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</si>
  <si>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</si>
  <si>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</si>
  <si>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</si>
  <si>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</si>
  <si>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</si>
  <si>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</si>
  <si>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</si>
  <si>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</si>
  <si>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</si>
  <si>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</si>
  <si>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</si>
  <si>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</si>
  <si>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</si>
  <si>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</si>
  <si>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</si>
  <si>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</si>
  <si>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</si>
  <si>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</si>
  <si>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</si>
  <si>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</si>
  <si>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</si>
  <si>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</si>
  <si>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</si>
  <si>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</si>
  <si>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</si>
  <si>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</si>
  <si>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</si>
  <si>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</si>
  <si>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</si>
  <si>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</si>
  <si>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</si>
  <si>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</si>
  <si>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</si>
  <si>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</si>
  <si>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</si>
  <si>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</si>
  <si>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</si>
  <si>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</si>
  <si>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</si>
  <si>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</si>
  <si>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</si>
  <si>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</si>
  <si>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</si>
  <si>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</si>
  <si>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</si>
  <si>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</si>
  <si>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</si>
  <si>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</si>
  <si>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</si>
  <si>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</si>
  <si>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</si>
  <si>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</si>
  <si>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</si>
  <si>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</si>
  <si>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</si>
  <si>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</si>
  <si>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</si>
  <si>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</si>
  <si>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</si>
  <si>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</si>
  <si>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</si>
  <si>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</si>
  <si>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</si>
  <si>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</si>
  <si>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</si>
  <si>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</si>
  <si>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</si>
  <si>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</si>
  <si>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</si>
  <si>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</si>
  <si>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</si>
  <si>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</si>
  <si>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</si>
  <si>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</si>
  <si>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</si>
  <si>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</si>
  <si>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</si>
  <si>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</si>
  <si>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</si>
  <si>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</si>
  <si>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</si>
  <si>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</si>
  <si>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</si>
  <si>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</si>
  <si>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</si>
  <si>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</si>
  <si>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</si>
  <si>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</si>
  <si>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</si>
  <si>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</si>
  <si>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</si>
  <si>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</si>
  <si>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</si>
  <si>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</si>
  <si>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</si>
  <si>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</si>
  <si>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</si>
  <si>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</si>
  <si>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</si>
  <si>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</si>
  <si>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</si>
  <si>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</si>
  <si>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</si>
  <si>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</si>
  <si>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</si>
  <si>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</si>
  <si>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</si>
  <si>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</si>
  <si>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</si>
  <si>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</si>
  <si>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</si>
  <si>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</si>
  <si>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</si>
  <si>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</si>
  <si>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</si>
  <si>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</si>
  <si>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</si>
  <si>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</si>
  <si>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</si>
  <si>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</si>
  <si>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</si>
  <si>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</si>
  <si>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</si>
  <si>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</si>
  <si>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</si>
  <si>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</si>
  <si>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</si>
  <si>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</si>
  <si>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</si>
  <si>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</si>
  <si>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</si>
  <si>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</si>
  <si>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</si>
  <si>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</si>
  <si>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</si>
  <si>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</si>
  <si>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</si>
  <si>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</si>
  <si>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</si>
  <si>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</si>
  <si>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</si>
  <si>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</si>
  <si>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</si>
  <si>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</si>
  <si>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</si>
  <si>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</si>
  <si>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</si>
  <si>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</si>
  <si>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</si>
  <si>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</si>
  <si>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</si>
  <si>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</si>
  <si>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</si>
  <si>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</si>
  <si>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</si>
  <si>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</si>
  <si>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</si>
  <si>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</si>
  <si>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</si>
  <si>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</si>
  <si>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</si>
  <si>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</si>
  <si>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</si>
  <si>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</si>
  <si>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</si>
  <si>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</si>
  <si>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</si>
  <si>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</si>
  <si>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</si>
  <si>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</si>
  <si>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</si>
  <si>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</si>
  <si>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</si>
  <si>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</si>
  <si>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</si>
  <si>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</si>
  <si>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</si>
  <si>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</si>
  <si>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</si>
  <si>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</si>
  <si>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</si>
  <si>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</si>
  <si>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</si>
  <si>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</si>
  <si>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</si>
  <si>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</si>
  <si>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</si>
  <si>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</si>
  <si>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</si>
  <si>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</si>
  <si>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</si>
  <si>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</si>
  <si>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</si>
  <si>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</si>
  <si>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</si>
  <si>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</si>
  <si>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</si>
  <si>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</si>
  <si>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</si>
  <si>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</si>
  <si>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</si>
  <si>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</si>
  <si>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</si>
  <si>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</si>
  <si>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</si>
  <si>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</si>
  <si>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</si>
  <si>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</si>
  <si>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</si>
  <si>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</si>
  <si>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</si>
  <si>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</si>
  <si>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</si>
  <si>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</si>
  <si>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</si>
  <si>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</si>
  <si>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</si>
  <si>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</si>
  <si>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</si>
  <si>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</si>
  <si>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</si>
  <si>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</si>
  <si>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</si>
  <si>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</si>
  <si>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</si>
  <si>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</si>
  <si>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</si>
  <si>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</si>
  <si>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</si>
  <si>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</si>
  <si>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</si>
  <si>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</si>
  <si>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</si>
  <si>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</si>
  <si>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</si>
  <si>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</si>
  <si>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</si>
  <si>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</si>
  <si>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</si>
  <si>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</si>
  <si>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</si>
  <si>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</si>
  <si>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</si>
  <si>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</si>
  <si>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</si>
  <si>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</si>
  <si>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</si>
  <si>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</si>
  <si>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</si>
  <si>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</si>
  <si>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</si>
  <si>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</si>
  <si>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</si>
  <si>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</si>
  <si>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</si>
  <si>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</si>
  <si>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</si>
  <si>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</si>
  <si>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</si>
  <si>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</si>
  <si>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</si>
  <si>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</si>
  <si>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</si>
  <si>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</si>
  <si>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</si>
  <si>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</si>
  <si>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</si>
  <si>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</si>
  <si>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</si>
  <si>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</si>
  <si>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</si>
  <si>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</si>
  <si>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</si>
  <si>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</si>
  <si>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</si>
  <si>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</si>
  <si>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</si>
  <si>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</si>
  <si>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</si>
  <si>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</si>
  <si>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</si>
  <si>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</si>
  <si>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</si>
  <si>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</si>
  <si>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</si>
  <si>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</si>
  <si>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</si>
  <si>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</si>
  <si>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</si>
  <si>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</si>
  <si>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</si>
  <si>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</si>
  <si>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</si>
  <si>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</si>
  <si>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</si>
  <si>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</si>
  <si>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</si>
  <si>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</si>
  <si>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</si>
  <si>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</si>
  <si>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</si>
  <si>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</si>
  <si>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</si>
  <si>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</si>
  <si>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</si>
  <si>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</si>
  <si>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</si>
  <si>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</si>
  <si>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</si>
  <si>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</si>
  <si>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</si>
  <si>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</si>
  <si>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</si>
  <si>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</si>
  <si>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</si>
  <si>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</si>
  <si>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</si>
  <si>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</si>
  <si>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</si>
  <si>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</si>
  <si>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</si>
  <si>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</si>
  <si>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</si>
  <si>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</si>
  <si>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</si>
  <si>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</si>
  <si>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</si>
  <si>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</si>
  <si>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</si>
  <si>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</si>
  <si>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</si>
  <si>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</si>
  <si>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</si>
  <si>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</si>
  <si>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</si>
  <si>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</si>
  <si>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</si>
  <si>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</si>
  <si>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</si>
  <si>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</si>
  <si>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</si>
  <si>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</si>
  <si>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</si>
  <si>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</si>
  <si>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</si>
  <si>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</si>
  <si>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</si>
  <si>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</si>
  <si>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</si>
  <si>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</si>
  <si>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</si>
  <si>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</si>
  <si>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</si>
  <si>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</si>
  <si>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</si>
  <si>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</si>
  <si>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</si>
  <si>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</si>
  <si>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</si>
  <si>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</si>
  <si>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</si>
  <si>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</si>
  <si>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</si>
  <si>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</si>
  <si>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</si>
  <si>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</si>
  <si>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</si>
  <si>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</si>
  <si>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</si>
  <si>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</si>
  <si>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</si>
  <si>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</si>
  <si>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</si>
  <si>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</si>
  <si>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</si>
  <si>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</si>
  <si>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</si>
  <si>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</si>
  <si>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</si>
  <si>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</si>
  <si>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</si>
  <si>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</si>
  <si>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</si>
  <si>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</si>
  <si>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</si>
  <si>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</si>
  <si>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</si>
  <si>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</si>
  <si>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</si>
  <si>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</si>
  <si>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</si>
  <si>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</si>
  <si>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</si>
  <si>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</si>
  <si>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</si>
  <si>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</si>
  <si>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</si>
  <si>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</si>
  <si>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</si>
  <si>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</si>
  <si>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</si>
  <si>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</si>
  <si>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</si>
  <si>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</si>
  <si>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</si>
  <si>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</si>
  <si>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</si>
  <si>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</si>
  <si>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</si>
  <si>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</si>
  <si>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</si>
  <si>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</si>
  <si>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</si>
  <si>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</si>
  <si>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</si>
  <si>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</si>
  <si>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</si>
  <si>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</si>
  <si>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</si>
  <si>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</si>
  <si>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</si>
  <si>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</si>
  <si>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</si>
  <si>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</si>
  <si>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</si>
  <si>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</si>
  <si>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</si>
  <si>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</si>
  <si>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</si>
  <si>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</si>
  <si>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</si>
  <si>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</si>
  <si>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</si>
  <si>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</si>
  <si>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</si>
  <si>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</si>
  <si>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</si>
  <si>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</si>
  <si>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</si>
  <si>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</si>
  <si>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</si>
  <si>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</si>
  <si>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</si>
  <si>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</si>
  <si>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</si>
  <si>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</si>
  <si>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</si>
  <si>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</si>
  <si>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</si>
  <si>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</si>
  <si>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</si>
  <si>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</si>
  <si>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</si>
  <si>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</si>
  <si>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</si>
  <si>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</si>
  <si>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</si>
  <si>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</si>
  <si>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</si>
  <si>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</si>
  <si>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</si>
  <si>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</si>
  <si>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</si>
  <si>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</si>
  <si>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</si>
  <si>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</si>
  <si>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</si>
  <si>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</si>
  <si>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</si>
  <si>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</si>
  <si>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</si>
  <si>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</si>
  <si>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</si>
  <si>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</si>
  <si>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</si>
  <si>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</si>
  <si>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</si>
  <si>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</si>
  <si>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</si>
  <si>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</si>
  <si>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</si>
  <si>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</si>
  <si>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</si>
  <si>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</si>
  <si>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</si>
  <si>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</si>
  <si>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</si>
  <si>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</si>
  <si>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</si>
  <si>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</si>
  <si>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</si>
  <si>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</si>
  <si>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</si>
  <si>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</si>
  <si>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</si>
  <si>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</si>
  <si>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</si>
  <si>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</si>
  <si>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</si>
  <si>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</si>
  <si>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</si>
  <si>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</si>
  <si>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</si>
  <si>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</si>
  <si>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</si>
  <si>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</si>
  <si>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</si>
  <si>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</si>
  <si>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</si>
  <si>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</si>
  <si>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</si>
  <si>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</si>
  <si>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</si>
  <si>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</si>
  <si>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</si>
  <si>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</si>
  <si>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</si>
  <si>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</si>
  <si>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</si>
  <si>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</si>
  <si>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</si>
  <si>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</si>
  <si>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</si>
  <si>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</si>
  <si>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</si>
  <si>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</si>
  <si>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</si>
  <si>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</si>
  <si>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</si>
  <si>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</si>
  <si>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</si>
  <si>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</si>
  <si>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</si>
  <si>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</si>
  <si>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</si>
  <si>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</si>
  <si>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</si>
  <si>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</si>
  <si>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</si>
  <si>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</si>
  <si>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</si>
  <si>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</si>
  <si>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</si>
  <si>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</si>
  <si>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</si>
  <si>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</si>
  <si>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</si>
  <si>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</si>
  <si>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</si>
  <si>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</si>
  <si>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</si>
  <si>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</si>
  <si>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</si>
  <si>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</si>
  <si>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</si>
  <si>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</si>
  <si>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</si>
  <si>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</si>
  <si>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</si>
  <si>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</si>
  <si>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</si>
  <si>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</si>
  <si>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</si>
  <si>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</si>
  <si>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</si>
  <si>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</si>
  <si>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</si>
  <si>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</si>
  <si>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</si>
  <si>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</si>
  <si>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</si>
  <si>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</si>
  <si>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</si>
  <si>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</si>
  <si>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</si>
  <si>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</si>
  <si>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</si>
  <si>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</si>
  <si>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</si>
  <si>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</si>
  <si>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</si>
  <si>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</si>
  <si>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</si>
  <si>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</si>
  <si>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</si>
  <si>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</si>
  <si>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</si>
  <si>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</si>
  <si>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</si>
  <si>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</si>
  <si>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</si>
  <si>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</si>
  <si>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</si>
  <si>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</si>
  <si>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</si>
  <si>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</si>
  <si>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</si>
  <si>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</si>
  <si>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</si>
  <si>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</si>
  <si>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</si>
  <si>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</si>
  <si>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</si>
  <si>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</si>
  <si>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</si>
  <si>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</si>
  <si>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</si>
  <si>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</si>
  <si>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</si>
  <si>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</si>
  <si>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</si>
  <si>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</si>
  <si>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</si>
  <si>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</si>
  <si>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</si>
  <si>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</si>
  <si>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</si>
  <si>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</si>
  <si>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</si>
  <si>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</si>
  <si>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</si>
  <si>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</si>
  <si>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</si>
  <si>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</si>
  <si>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</si>
  <si>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</si>
  <si>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</si>
  <si>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</si>
  <si>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</si>
  <si>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</si>
  <si>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</si>
  <si>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</si>
  <si>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</si>
  <si>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</si>
  <si>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</si>
  <si>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</si>
  <si>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</si>
  <si>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</si>
  <si>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</si>
  <si>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</si>
  <si>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</si>
  <si>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</si>
  <si>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</si>
  <si>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</si>
  <si>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</si>
  <si>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</si>
  <si>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</si>
  <si>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</si>
  <si>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</si>
  <si>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</si>
  <si>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</si>
  <si>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</si>
  <si>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</si>
  <si>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</si>
  <si>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</si>
  <si>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</si>
  <si>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</si>
  <si>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</si>
  <si>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</si>
  <si>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</si>
  <si>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</si>
  <si>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</si>
  <si>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</si>
  <si>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</si>
  <si>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</si>
  <si>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</si>
  <si>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</si>
  <si>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</si>
  <si>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</si>
  <si>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</si>
  <si>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</si>
  <si>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</si>
  <si>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</si>
  <si>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</si>
  <si>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</si>
  <si>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</si>
  <si>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</si>
  <si>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</si>
  <si>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</si>
  <si>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</si>
  <si>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</si>
  <si>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</si>
  <si>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</si>
  <si>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</si>
  <si>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</si>
  <si>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</si>
  <si>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</si>
  <si>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</si>
  <si>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</si>
  <si>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</si>
  <si>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</si>
  <si>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</si>
  <si>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</si>
  <si>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</si>
  <si>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</si>
  <si>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</si>
  <si>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</si>
  <si>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</si>
  <si>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</si>
  <si>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</si>
  <si>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</si>
  <si>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</si>
  <si>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</si>
  <si>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</si>
  <si>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</si>
  <si>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</si>
  <si>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</si>
  <si>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</si>
  <si>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</si>
  <si>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</si>
  <si>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</si>
  <si>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</si>
  <si>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</si>
  <si>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</si>
  <si>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</si>
  <si>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</si>
  <si>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</si>
  <si>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</si>
  <si>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</si>
  <si>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</si>
  <si>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</si>
  <si>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</si>
  <si>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</si>
  <si>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</si>
  <si>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</si>
  <si>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</si>
  <si>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</si>
  <si>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</si>
  <si>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</si>
  <si>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</si>
  <si>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</si>
  <si>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</si>
  <si>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</si>
  <si>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</si>
  <si>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</si>
  <si>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</si>
  <si>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</si>
  <si>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</si>
  <si>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</si>
  <si>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</si>
  <si>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</si>
  <si>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</si>
  <si>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</si>
  <si>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</si>
  <si>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</si>
  <si>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</si>
  <si>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</si>
  <si>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</si>
  <si>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</si>
  <si>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</si>
  <si>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</si>
  <si>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</si>
  <si>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</si>
  <si>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</si>
  <si>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</si>
  <si>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</si>
  <si>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</si>
  <si>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</si>
  <si>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</si>
  <si>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</si>
  <si>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</si>
  <si>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</si>
  <si>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</si>
  <si>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</si>
  <si>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</si>
  <si>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</si>
  <si>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</si>
  <si>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</si>
  <si>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</si>
  <si>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</si>
  <si>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</si>
  <si>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</si>
  <si>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</si>
  <si>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</si>
  <si>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</si>
  <si>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</si>
  <si>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</si>
  <si>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</si>
  <si>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</si>
  <si>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</si>
  <si>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</si>
  <si>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</si>
  <si>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</si>
  <si>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</si>
  <si>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</si>
  <si>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</si>
  <si>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</si>
  <si>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</si>
  <si>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</si>
  <si>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</si>
  <si>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</si>
  <si>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</si>
  <si>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</si>
  <si>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</si>
  <si>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</si>
  <si>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</si>
  <si>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</si>
  <si>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</si>
  <si>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</si>
  <si>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</si>
  <si>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</si>
  <si>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</si>
  <si>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</si>
  <si>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</si>
  <si>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</si>
  <si>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</si>
  <si>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</si>
  <si>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</si>
  <si>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</si>
  <si>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</si>
  <si>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</si>
  <si>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</si>
  <si>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</si>
  <si>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</si>
  <si>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</si>
  <si>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</si>
  <si>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</si>
  <si>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</si>
  <si>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</si>
  <si>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</si>
  <si>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</si>
  <si>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</si>
  <si>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</si>
  <si>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</si>
  <si>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</si>
  <si>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</si>
  <si>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</si>
  <si>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</si>
  <si>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</si>
  <si>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</si>
  <si>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</si>
  <si>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</si>
  <si>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</si>
  <si>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</si>
  <si>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</si>
  <si>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</si>
  <si>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</si>
  <si>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</si>
  <si>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</si>
  <si>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</si>
  <si>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</si>
  <si>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</si>
  <si>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</si>
  <si>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</si>
  <si>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</si>
  <si>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</si>
  <si>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</si>
  <si>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</si>
  <si>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</si>
  <si>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</si>
  <si>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</si>
  <si>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</si>
  <si>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</si>
  <si>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</si>
  <si>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</si>
  <si>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</si>
  <si>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</si>
  <si>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</si>
  <si>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</si>
  <si>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</si>
  <si>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</si>
  <si>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</si>
  <si>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</si>
  <si>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</si>
  <si>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</si>
  <si>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</si>
  <si>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</si>
  <si>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</si>
  <si>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</si>
  <si>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</si>
  <si>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</si>
  <si>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</si>
  <si>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</si>
  <si>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</si>
  <si>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</si>
  <si>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</si>
  <si>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</si>
  <si>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</si>
  <si>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</si>
  <si>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</si>
  <si>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</si>
  <si>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</si>
  <si>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</si>
  <si>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</si>
  <si>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</si>
  <si>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</si>
  <si>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</si>
  <si>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</si>
  <si>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</si>
  <si>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</si>
  <si>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</si>
  <si>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</si>
  <si>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</si>
  <si>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</si>
  <si>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</si>
  <si>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</si>
  <si>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</si>
  <si>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</si>
  <si>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</si>
  <si>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</si>
  <si>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</si>
  <si>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</si>
  <si>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</si>
  <si>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</si>
  <si>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</si>
  <si>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</si>
  <si>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</si>
  <si>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</si>
  <si>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</si>
  <si>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</si>
  <si>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</si>
  <si>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</si>
  <si>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</si>
  <si>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</si>
  <si>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</si>
  <si>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</si>
  <si>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</si>
  <si>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</si>
  <si>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</si>
  <si>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</si>
  <si>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</si>
  <si>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</si>
  <si>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</si>
  <si>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</si>
  <si>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</si>
  <si>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</si>
  <si>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</si>
  <si>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</si>
  <si>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</si>
  <si>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</si>
  <si>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</si>
  <si>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</si>
  <si>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</si>
  <si>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</si>
  <si>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</si>
  <si>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</si>
  <si>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</si>
  <si>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</si>
  <si>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</si>
  <si>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</si>
  <si>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</si>
  <si>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</si>
  <si>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</si>
  <si>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</si>
  <si>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</si>
  <si>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</si>
  <si>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</si>
  <si>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</si>
  <si>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</si>
  <si>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</si>
  <si>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</si>
  <si>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</si>
  <si>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</si>
  <si>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</si>
  <si>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</si>
  <si>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</si>
  <si>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</si>
  <si>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</si>
  <si>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</si>
  <si>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</si>
  <si>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</si>
  <si>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</si>
  <si>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</si>
  <si>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</si>
  <si>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</si>
  <si>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</si>
  <si>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</si>
  <si>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</si>
  <si>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</si>
  <si>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</si>
  <si>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</si>
  <si>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</si>
  <si>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</si>
  <si>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</si>
  <si>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</si>
  <si>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</si>
  <si>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</si>
  <si>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</si>
  <si>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</si>
  <si>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</si>
  <si>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</si>
  <si>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</si>
  <si>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</si>
  <si>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</si>
  <si>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</si>
  <si>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</si>
  <si>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</si>
  <si>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</si>
  <si>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</si>
  <si>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</si>
  <si>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</si>
  <si>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</si>
  <si>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</si>
  <si>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</si>
  <si>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</si>
  <si>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</si>
  <si>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</si>
  <si>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</si>
  <si>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</si>
  <si>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</si>
  <si>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</si>
  <si>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</si>
  <si>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</si>
  <si>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</si>
  <si>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</si>
  <si>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</si>
  <si>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</si>
  <si>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</si>
  <si>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</si>
  <si>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</si>
  <si>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</si>
  <si>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</si>
  <si>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</si>
  <si>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</si>
  <si>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</si>
  <si>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</si>
  <si>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</si>
  <si>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</si>
  <si>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</si>
  <si>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</si>
  <si>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</si>
  <si>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</si>
  <si>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</si>
  <si>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</si>
  <si>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</si>
  <si>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</si>
  <si>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</si>
  <si>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</si>
  <si>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</si>
  <si>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</si>
  <si>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</si>
  <si>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</si>
  <si>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</si>
  <si>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</si>
  <si>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</si>
  <si>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</si>
  <si>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</si>
  <si>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</si>
  <si>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</si>
  <si>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</si>
  <si>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</si>
  <si>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</si>
  <si>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</si>
  <si>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</si>
  <si>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</si>
  <si>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</si>
  <si>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</si>
  <si>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</si>
  <si>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</si>
  <si>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</si>
  <si>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</si>
  <si>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</si>
  <si>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</si>
  <si>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</si>
  <si>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</si>
  <si>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</si>
  <si>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</si>
  <si>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</si>
  <si>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</si>
  <si>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</si>
  <si>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</si>
  <si>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</si>
  <si>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</si>
  <si>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</si>
  <si>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</si>
  <si>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</si>
  <si>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</si>
  <si>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</si>
  <si>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</si>
  <si>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</si>
  <si>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</si>
  <si>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</si>
  <si>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</si>
  <si>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</si>
  <si>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</si>
  <si>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</si>
  <si>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</si>
  <si>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</si>
  <si>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</si>
  <si>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</si>
  <si>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</si>
  <si>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</si>
  <si>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</si>
  <si>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</si>
  <si>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</si>
  <si>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</si>
  <si>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</si>
  <si>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</si>
  <si>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</si>
  <si>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</si>
  <si>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</si>
  <si>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</si>
  <si>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</si>
  <si>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</si>
  <si>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</si>
  <si>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</si>
  <si>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</si>
  <si>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</si>
  <si>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</si>
  <si>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</si>
  <si>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</si>
  <si>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</si>
  <si>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</si>
  <si>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</si>
  <si>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</si>
  <si>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</si>
  <si>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</si>
  <si>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</si>
  <si>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</si>
  <si>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</si>
  <si>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</si>
  <si>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</si>
  <si>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</si>
  <si>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</si>
  <si>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</si>
  <si>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</si>
  <si>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</si>
  <si>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</si>
  <si>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</si>
  <si>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</si>
  <si>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</si>
  <si>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</si>
  <si>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</si>
  <si>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</si>
  <si>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</si>
  <si>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</si>
  <si>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</si>
  <si>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</si>
  <si>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</si>
  <si>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</si>
  <si>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</si>
  <si>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</si>
  <si>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</si>
  <si>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</si>
  <si>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</si>
  <si>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</si>
  <si>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</si>
  <si>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</si>
  <si>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</si>
  <si>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</si>
  <si>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</si>
  <si>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</si>
  <si>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</si>
  <si>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</si>
  <si>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</si>
  <si>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</si>
  <si>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</si>
  <si>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</si>
  <si>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</si>
  <si>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</si>
  <si>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</si>
  <si>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</si>
  <si>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</si>
  <si>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</si>
  <si>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</si>
  <si>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</si>
  <si>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</si>
  <si>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</si>
  <si>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</si>
  <si>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</si>
  <si>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</si>
  <si>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</si>
  <si>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</si>
  <si>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</si>
  <si>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</si>
  <si>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</si>
  <si>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</si>
  <si>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</si>
  <si>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</si>
  <si>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</si>
  <si>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</si>
  <si>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</si>
  <si>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</si>
  <si>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</si>
  <si>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</si>
  <si>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</si>
  <si>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</si>
  <si>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</si>
  <si>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</si>
  <si>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</si>
  <si>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</si>
  <si>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</si>
  <si>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</si>
  <si>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</si>
  <si>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</si>
  <si>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</si>
  <si>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</si>
  <si>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</si>
  <si>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</si>
  <si>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</si>
  <si>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</si>
  <si>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</si>
  <si>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</si>
  <si>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</si>
  <si>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</si>
  <si>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</si>
  <si>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</si>
  <si>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</si>
  <si>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</si>
  <si>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</si>
  <si>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</si>
  <si>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</si>
  <si>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</si>
  <si>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</si>
  <si>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</si>
  <si>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</si>
  <si>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</si>
  <si>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</si>
  <si>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</si>
  <si>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</si>
  <si>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</si>
  <si>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</si>
  <si>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</si>
  <si>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</si>
  <si>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</si>
  <si>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</si>
  <si>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</si>
  <si>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</si>
  <si>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</si>
  <si>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</si>
  <si>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</si>
  <si>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</si>
  <si>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</si>
  <si>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</si>
  <si>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</si>
  <si>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</si>
  <si>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</si>
  <si>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</si>
  <si>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</si>
  <si>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</si>
  <si>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</si>
  <si>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</si>
  <si>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</si>
  <si>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</si>
  <si>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</si>
  <si>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</si>
  <si>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</si>
  <si>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</si>
  <si>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</si>
  <si>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</si>
  <si>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</si>
  <si>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</si>
  <si>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</si>
  <si>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</si>
  <si>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</si>
  <si>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</si>
  <si>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</si>
  <si>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</si>
  <si>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</si>
  <si>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</si>
  <si>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</si>
  <si>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</si>
  <si>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</si>
  <si>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</si>
  <si>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</si>
  <si>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</si>
  <si>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</si>
  <si>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</si>
  <si>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</si>
  <si>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</si>
  <si>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</si>
  <si>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</si>
  <si>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</si>
  <si>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</si>
  <si>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</si>
  <si>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</si>
  <si>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</si>
  <si>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</si>
  <si>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</si>
  <si>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</si>
  <si>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</si>
  <si>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</si>
  <si>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</si>
  <si>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</si>
  <si>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</si>
  <si>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</si>
  <si>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</si>
  <si>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</si>
  <si>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</si>
  <si>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</si>
  <si>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</si>
  <si>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</si>
  <si>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</si>
  <si>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</si>
  <si>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</si>
  <si>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</si>
  <si>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</si>
  <si>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</si>
  <si>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</si>
  <si>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</si>
  <si>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</si>
  <si>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</si>
  <si>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</si>
  <si>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</si>
  <si>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</si>
  <si>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</si>
  <si>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</si>
  <si>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</si>
  <si>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</si>
  <si>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</si>
  <si>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</si>
  <si>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</si>
  <si>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</si>
  <si>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</si>
  <si>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</si>
  <si>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</si>
  <si>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</si>
  <si>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</si>
  <si>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</si>
  <si>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</si>
  <si>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</si>
  <si>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</si>
  <si>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</si>
  <si>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</si>
  <si>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</si>
  <si>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</si>
  <si>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</si>
  <si>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</si>
  <si>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</si>
  <si>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</si>
  <si>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</si>
  <si>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</si>
  <si>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</si>
  <si>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</si>
  <si>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</si>
  <si>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</si>
  <si>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</si>
  <si>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</si>
  <si>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</si>
  <si>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</si>
  <si>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</si>
  <si>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</si>
  <si>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</si>
  <si>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</si>
  <si>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</si>
  <si>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</si>
  <si>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</si>
  <si>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</si>
  <si>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</si>
  <si>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</si>
  <si>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</si>
  <si>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</si>
  <si>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</si>
  <si>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</si>
  <si>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</si>
  <si>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</si>
  <si>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</si>
  <si>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</si>
  <si>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</si>
  <si>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</si>
  <si>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</si>
  <si>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</si>
  <si>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</si>
  <si>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</si>
  <si>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</si>
  <si>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</si>
  <si>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</si>
  <si>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</si>
  <si>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</si>
  <si>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</si>
  <si>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</si>
  <si>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</si>
  <si>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</si>
  <si>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</si>
  <si>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</si>
  <si>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</si>
  <si>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</si>
  <si>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</si>
  <si>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</si>
  <si>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</si>
  <si>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</si>
  <si>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</si>
  <si>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</si>
  <si>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</si>
  <si>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</si>
  <si>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</si>
  <si>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</si>
  <si>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</si>
  <si>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</si>
  <si>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</si>
  <si>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</si>
  <si>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</si>
  <si>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</si>
  <si>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</si>
  <si>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</si>
  <si>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</si>
  <si>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</si>
  <si>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</si>
  <si>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</si>
  <si>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</si>
  <si>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</si>
  <si>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</si>
  <si>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</si>
  <si>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</si>
  <si>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</si>
  <si>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</si>
  <si>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</si>
  <si>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</si>
  <si>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</si>
  <si>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</si>
  <si>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</si>
  <si>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</si>
  <si>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</si>
  <si>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</si>
  <si>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</si>
  <si>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</si>
  <si>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</si>
  <si>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</si>
  <si>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</si>
  <si>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</si>
  <si>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</si>
  <si>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</si>
  <si>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</si>
  <si>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</si>
  <si>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</si>
  <si>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</si>
  <si>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</si>
  <si>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</si>
  <si>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</si>
  <si>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</si>
  <si>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</si>
  <si>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</si>
  <si>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</si>
  <si>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</si>
  <si>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</si>
  <si>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</si>
  <si>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</si>
  <si>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</si>
  <si>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</si>
  <si>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</si>
  <si>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</si>
  <si>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</si>
  <si>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</si>
  <si>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</si>
  <si>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</si>
  <si>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</si>
  <si>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</si>
  <si>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</si>
  <si>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</si>
  <si>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</si>
  <si>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</si>
  <si>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</si>
  <si>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</si>
  <si>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</si>
  <si>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</si>
  <si>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</si>
  <si>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</si>
  <si>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</si>
  <si>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</si>
  <si>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</si>
  <si>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</si>
  <si>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</si>
  <si>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</si>
  <si>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</si>
  <si>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</si>
  <si>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</si>
  <si>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</si>
  <si>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</si>
  <si>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</si>
  <si>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</si>
  <si>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</si>
  <si>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</si>
  <si>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</si>
  <si>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</si>
  <si>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</si>
  <si>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</si>
  <si>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</si>
  <si>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</si>
  <si>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</si>
  <si>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</si>
  <si>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</si>
  <si>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</si>
  <si>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</si>
  <si>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</si>
  <si>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</si>
  <si>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</si>
  <si>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</si>
  <si>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</si>
  <si>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</si>
  <si>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</si>
  <si>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</si>
  <si>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</si>
  <si>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</si>
  <si>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</si>
  <si>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</si>
  <si>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</si>
  <si>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</si>
  <si>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</si>
  <si>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</si>
  <si>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</si>
  <si>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</si>
  <si>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</si>
  <si>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</si>
  <si>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</si>
  <si>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</si>
  <si>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</si>
  <si>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</si>
  <si>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</si>
  <si>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</si>
  <si>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</si>
  <si>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</si>
  <si>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</si>
  <si>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</si>
  <si>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</si>
  <si>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</si>
  <si>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</si>
  <si>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</si>
  <si>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</si>
  <si>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</si>
  <si>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</si>
  <si>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</si>
  <si>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</si>
  <si>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</si>
  <si>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</si>
  <si>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</si>
  <si>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</si>
  <si>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</si>
  <si>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</si>
  <si>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</si>
  <si>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</si>
  <si>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</si>
  <si>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</si>
  <si>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</si>
  <si>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</si>
  <si>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</si>
  <si>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</si>
  <si>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</si>
  <si>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</si>
  <si>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</si>
  <si>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</si>
  <si>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</si>
  <si>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</si>
  <si>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</si>
  <si>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</si>
  <si>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</si>
  <si>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</si>
  <si>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</si>
  <si>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</si>
  <si>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</si>
  <si>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</si>
  <si>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</si>
  <si>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</si>
  <si>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</si>
  <si>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</si>
  <si>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</si>
  <si>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</si>
  <si>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</si>
  <si>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</si>
  <si>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</si>
  <si>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</si>
  <si>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</si>
  <si>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</si>
  <si>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</si>
  <si>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</si>
  <si>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</si>
  <si>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</si>
  <si>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</si>
  <si>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</si>
  <si>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</si>
  <si>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</si>
  <si>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</si>
  <si>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</si>
  <si>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</si>
  <si>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</si>
  <si>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</si>
  <si>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</si>
  <si>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</si>
  <si>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</si>
  <si>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</si>
  <si>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</si>
  <si>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</si>
  <si>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</si>
  <si>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</si>
  <si>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</si>
  <si>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</si>
  <si>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</si>
  <si>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</si>
  <si>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</si>
  <si>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</si>
  <si>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</si>
  <si>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</si>
  <si>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</si>
  <si>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</si>
  <si>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</si>
  <si>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</si>
  <si>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</si>
  <si>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</si>
  <si>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</si>
  <si>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</si>
  <si>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</si>
  <si>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</si>
  <si>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</si>
  <si>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</si>
  <si>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</si>
  <si>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</si>
  <si>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</si>
  <si>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</si>
  <si>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</si>
  <si>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</si>
  <si>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</si>
  <si>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</si>
  <si>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</si>
  <si>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</si>
  <si>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</si>
  <si>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</si>
  <si>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</si>
  <si>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</si>
  <si>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</si>
  <si>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</si>
  <si>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</si>
  <si>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</si>
  <si>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</si>
  <si>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</si>
  <si>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</si>
  <si>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</si>
  <si>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</si>
  <si>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</si>
  <si>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</si>
  <si>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</si>
  <si>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</si>
  <si>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</si>
  <si>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</si>
  <si>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</si>
  <si>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</si>
  <si>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</si>
  <si>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</si>
  <si>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</si>
  <si>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</si>
  <si>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</si>
  <si>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</si>
  <si>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</si>
  <si>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</si>
  <si>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</si>
  <si>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</si>
  <si>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</si>
  <si>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</si>
  <si>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</si>
  <si>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</si>
  <si>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</si>
  <si>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</si>
  <si>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</si>
  <si>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</si>
  <si>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</si>
  <si>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</si>
  <si>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</si>
  <si>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</si>
  <si>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</si>
  <si>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</si>
  <si>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</si>
  <si>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</si>
  <si>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</si>
  <si>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</si>
  <si>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</si>
  <si>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</si>
  <si>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</si>
  <si>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</si>
  <si>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</si>
  <si>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</si>
  <si>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</si>
  <si>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</si>
  <si>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</si>
  <si>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</si>
  <si>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</si>
  <si>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</si>
  <si>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</si>
  <si>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</si>
  <si>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</si>
  <si>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</si>
  <si>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</si>
  <si>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</si>
  <si>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</si>
  <si>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</si>
  <si>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</si>
  <si>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</si>
  <si>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</si>
  <si>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</si>
  <si>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</si>
  <si>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</si>
  <si>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</si>
  <si>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</si>
  <si>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</si>
  <si>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</si>
  <si>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</si>
  <si>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</si>
  <si>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</si>
  <si>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</si>
  <si>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</si>
  <si>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</si>
  <si>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</si>
  <si>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</si>
  <si>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</si>
  <si>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</si>
  <si>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</si>
  <si>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</si>
  <si>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</si>
  <si>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</si>
  <si>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</si>
  <si>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</si>
  <si>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</si>
  <si>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</si>
  <si>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</si>
  <si>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</si>
  <si>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</si>
  <si>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</si>
  <si>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</si>
  <si>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</si>
  <si>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</si>
  <si>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</si>
  <si>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</si>
  <si>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</si>
  <si>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</si>
  <si>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</si>
  <si>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</si>
  <si>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</si>
  <si>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</si>
  <si>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</si>
  <si>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</si>
  <si>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</si>
  <si>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</si>
  <si>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</si>
  <si>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</si>
  <si>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</si>
  <si>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</si>
  <si>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</si>
  <si>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</si>
  <si>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</si>
  <si>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</si>
  <si>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</si>
  <si>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</si>
  <si>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</si>
  <si>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</si>
  <si>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</si>
  <si>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</si>
  <si>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</si>
  <si>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</si>
  <si>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</si>
  <si>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</si>
  <si>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</si>
  <si>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</si>
  <si>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</si>
  <si>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</si>
  <si>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</si>
  <si>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</si>
  <si>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</si>
  <si>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</si>
  <si>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</si>
  <si>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</si>
  <si>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</si>
  <si>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</si>
  <si>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</si>
  <si>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</si>
  <si>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</si>
  <si>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</si>
  <si>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</si>
  <si>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</si>
  <si>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</si>
  <si>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</si>
  <si>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</si>
  <si>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</si>
  <si>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</si>
  <si>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</si>
  <si>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</si>
  <si>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</si>
  <si>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</si>
  <si>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</si>
  <si>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</si>
  <si>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</si>
  <si>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</si>
  <si>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</si>
  <si>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</si>
  <si>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</si>
  <si>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</si>
  <si>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</si>
  <si>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</si>
  <si>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</si>
  <si>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</si>
  <si>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</si>
  <si>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</si>
  <si>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</si>
  <si>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</si>
  <si>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</si>
  <si>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</si>
  <si>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</si>
  <si>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</si>
  <si>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</si>
  <si>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</si>
  <si>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</si>
  <si>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</si>
  <si>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</si>
  <si>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</si>
  <si>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</si>
  <si>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</si>
  <si>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</si>
  <si>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</si>
  <si>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</si>
  <si>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</si>
  <si>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</si>
  <si>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</si>
  <si>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</si>
  <si>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</si>
  <si>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</si>
  <si>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</si>
  <si>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</si>
  <si>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</si>
  <si>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</si>
  <si>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</si>
  <si>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</si>
  <si>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</si>
  <si>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</si>
  <si>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</si>
  <si>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</si>
  <si>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</si>
  <si>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</si>
  <si>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</si>
  <si>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</si>
  <si>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</si>
  <si>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</si>
  <si>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</si>
  <si>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</si>
  <si>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</si>
  <si>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</si>
  <si>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</si>
  <si>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</si>
  <si>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</si>
  <si>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</si>
  <si>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</si>
  <si>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</si>
  <si>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</si>
  <si>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</si>
  <si>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</si>
  <si>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</si>
  <si>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</si>
  <si>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</si>
  <si>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</si>
  <si>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</si>
  <si>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</si>
  <si>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</si>
  <si>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</si>
  <si>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</si>
  <si>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</si>
  <si>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</si>
  <si>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</si>
  <si>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</si>
  <si>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</si>
  <si>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</si>
  <si>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</si>
  <si>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</si>
  <si>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</si>
  <si>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</si>
  <si>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</si>
  <si>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</si>
  <si>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</si>
  <si>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</si>
  <si>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</si>
  <si>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</si>
  <si>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</si>
  <si>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</si>
  <si>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</si>
  <si>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</si>
  <si>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</si>
  <si>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</si>
  <si>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</si>
  <si>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</si>
  <si>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</si>
  <si>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</si>
  <si>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</si>
  <si>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</si>
  <si>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</si>
  <si>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</si>
  <si>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</si>
  <si>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</si>
  <si>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</si>
  <si>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</si>
  <si>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</si>
  <si>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</si>
  <si>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</si>
  <si>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</si>
  <si>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</si>
  <si>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</si>
  <si>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</si>
  <si>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</si>
  <si>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</si>
  <si>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</si>
  <si>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</si>
  <si>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</si>
  <si>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</si>
  <si>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</si>
  <si>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</si>
  <si>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</si>
  <si>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</si>
  <si>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</si>
  <si>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</si>
  <si>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</si>
  <si>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</si>
  <si>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</si>
  <si>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</si>
  <si>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</si>
  <si>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</si>
  <si>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</si>
  <si>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</si>
  <si>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</si>
  <si>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</si>
  <si>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</si>
  <si>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</si>
  <si>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</si>
  <si>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</si>
  <si>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</si>
  <si>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</si>
  <si>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</si>
  <si>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</si>
  <si>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</si>
  <si>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</si>
  <si>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</si>
  <si>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</si>
  <si>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</si>
  <si>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</si>
  <si>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</si>
  <si>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</si>
  <si>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</si>
  <si>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</si>
  <si>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</si>
  <si>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</si>
  <si>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</si>
  <si>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</si>
  <si>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</si>
  <si>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</si>
  <si>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</si>
  <si>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</si>
  <si>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</si>
  <si>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</si>
  <si>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</si>
  <si>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</si>
  <si>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</si>
  <si>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</si>
  <si>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</si>
  <si>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</si>
  <si>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</si>
  <si>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</si>
  <si>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</si>
  <si>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</si>
  <si>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</si>
  <si>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</si>
  <si>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</si>
  <si>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</si>
  <si>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</si>
  <si>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</si>
  <si>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</si>
  <si>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</si>
  <si>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</si>
  <si>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</si>
  <si>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</si>
  <si>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</si>
  <si>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</si>
  <si>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</si>
  <si>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</si>
  <si>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</si>
  <si>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</si>
  <si>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</si>
  <si>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</si>
  <si>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</si>
  <si>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</si>
  <si>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</si>
  <si>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</si>
  <si>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</si>
  <si>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</si>
  <si>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</si>
  <si>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</si>
  <si>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</si>
  <si>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</si>
  <si>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</si>
  <si>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</si>
  <si>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</si>
  <si>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</si>
  <si>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</si>
  <si>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</si>
  <si>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</si>
  <si>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</si>
  <si>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</si>
  <si>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</si>
  <si>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</si>
  <si>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</si>
  <si>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</si>
  <si>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</si>
  <si>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</si>
  <si>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</si>
  <si>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</si>
  <si>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</si>
  <si>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</si>
  <si>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</si>
  <si>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</si>
  <si>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</si>
  <si>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</si>
  <si>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</si>
  <si>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</si>
  <si>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</si>
  <si>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</si>
  <si>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</si>
  <si>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</si>
  <si>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</si>
  <si>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</si>
  <si>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</si>
  <si>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</si>
  <si>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</si>
  <si>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</si>
  <si>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</si>
  <si>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</si>
  <si>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</si>
  <si>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</si>
  <si>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</si>
  <si>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</si>
  <si>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</si>
  <si>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</si>
  <si>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</si>
  <si>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</si>
  <si>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</si>
  <si>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</si>
  <si>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</si>
  <si>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</si>
  <si>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</si>
  <si>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</si>
  <si>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</si>
  <si>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</si>
  <si>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</si>
  <si>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</si>
  <si>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</si>
  <si>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</si>
  <si>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</si>
  <si>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</si>
  <si>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</si>
  <si>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</si>
  <si>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</si>
  <si>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</si>
  <si>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</si>
  <si>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</si>
  <si>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</si>
  <si>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</si>
  <si>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</si>
  <si>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</si>
  <si>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</si>
  <si>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</si>
  <si>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</si>
  <si>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</si>
  <si>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</si>
  <si>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</si>
  <si>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</si>
  <si>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</si>
  <si>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</si>
  <si>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</si>
  <si>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</si>
  <si>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</si>
  <si>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</si>
  <si>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</si>
  <si>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</si>
  <si>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</si>
  <si>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</si>
  <si>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</si>
  <si>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</si>
  <si>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</si>
  <si>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</si>
  <si>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</si>
  <si>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</si>
  <si>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</si>
  <si>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</si>
  <si>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</si>
  <si>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</si>
  <si>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</si>
  <si>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</si>
  <si>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</si>
  <si>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</si>
  <si>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</si>
  <si>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</si>
  <si>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</si>
  <si>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</si>
  <si>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</si>
  <si>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</si>
  <si>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</si>
  <si>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</si>
  <si>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</si>
  <si>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</si>
  <si>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</si>
  <si>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</si>
  <si>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</si>
  <si>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</si>
  <si>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</si>
  <si>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</si>
  <si>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</si>
  <si>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</si>
  <si>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</si>
  <si>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</si>
  <si>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</si>
  <si>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</si>
  <si>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</si>
  <si>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</si>
  <si>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</si>
  <si>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</si>
  <si>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</si>
  <si>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</si>
  <si>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</si>
  <si>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</si>
  <si>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</si>
  <si>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</si>
  <si>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</si>
  <si>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</si>
  <si>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</si>
  <si>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</si>
  <si>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</si>
  <si>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</si>
  <si>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</si>
  <si>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</si>
  <si>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</si>
  <si>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</si>
  <si>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</si>
  <si>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</si>
  <si>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</si>
  <si>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</si>
  <si>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</si>
  <si>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</si>
  <si>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</si>
  <si>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</si>
  <si>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</si>
  <si>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</si>
  <si>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</si>
  <si>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</si>
  <si>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</si>
  <si>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</si>
  <si>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</si>
  <si>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</si>
  <si>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</si>
  <si>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</si>
  <si>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</si>
  <si>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</si>
  <si>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</si>
  <si>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</si>
  <si>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</si>
  <si>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</si>
  <si>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</si>
  <si>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</si>
  <si>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</si>
  <si>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</si>
  <si>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</si>
  <si>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</si>
  <si>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</si>
  <si>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</si>
  <si>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</si>
  <si>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</si>
  <si>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</si>
  <si>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</si>
  <si>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</si>
  <si>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</si>
  <si>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</si>
  <si>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</si>
  <si>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</si>
  <si>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</si>
  <si>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</si>
  <si>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</si>
  <si>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</si>
  <si>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</si>
  <si>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</si>
  <si>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</si>
  <si>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</si>
  <si>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</si>
  <si>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</si>
  <si>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</si>
  <si>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</si>
  <si>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</si>
  <si>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</si>
  <si>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</si>
  <si>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</si>
  <si>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</si>
  <si>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</si>
  <si>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</si>
  <si>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</si>
  <si>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</si>
  <si>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</si>
  <si>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</si>
  <si>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</si>
  <si>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</si>
  <si>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</si>
  <si>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</si>
  <si>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</si>
  <si>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</si>
  <si>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</si>
  <si>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</si>
  <si>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</si>
  <si>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</si>
  <si>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</si>
  <si>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</si>
  <si>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</si>
  <si>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</si>
  <si>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</si>
  <si>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</si>
  <si>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</si>
  <si>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</si>
  <si>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</si>
  <si>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</si>
  <si>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</si>
  <si>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</si>
  <si>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</si>
  <si>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</si>
  <si>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</si>
  <si>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</si>
  <si>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</si>
  <si>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</si>
  <si>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</si>
  <si>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</si>
  <si>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</si>
  <si>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</si>
  <si>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</si>
  <si>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</si>
  <si>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</si>
  <si>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</si>
  <si>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</si>
  <si>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</si>
  <si>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</si>
  <si>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</si>
  <si>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</si>
  <si>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</si>
  <si>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</si>
  <si>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</si>
  <si>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</si>
  <si>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</si>
  <si>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</si>
  <si>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</si>
  <si>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</si>
  <si>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</si>
  <si>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</si>
  <si>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</si>
  <si>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</si>
  <si>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</si>
  <si>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</si>
  <si>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</si>
  <si>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</si>
  <si>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</si>
  <si>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</si>
  <si>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</si>
  <si>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</si>
  <si>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</si>
  <si>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</si>
  <si>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</si>
  <si>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</si>
  <si>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</si>
  <si>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</si>
  <si>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</si>
  <si>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</si>
  <si>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</si>
  <si>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</si>
  <si>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</si>
  <si>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</si>
  <si>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</si>
  <si>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</si>
  <si>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</si>
  <si>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</si>
  <si>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</si>
  <si>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</si>
  <si>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</si>
  <si>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</si>
  <si>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</si>
  <si>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</si>
  <si>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</si>
  <si>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</si>
  <si>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</si>
  <si>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</si>
  <si>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</si>
  <si>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</si>
  <si>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</si>
  <si>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</si>
  <si>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</si>
  <si>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</si>
  <si>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</si>
  <si>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</si>
  <si>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</si>
  <si>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</si>
  <si>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</si>
  <si>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</si>
  <si>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</si>
  <si>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</si>
  <si>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</si>
  <si>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</si>
  <si>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</si>
  <si>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</si>
  <si>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</si>
  <si>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</si>
  <si>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</si>
  <si>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</si>
  <si>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</si>
  <si>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</si>
  <si>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</si>
  <si>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</si>
  <si>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</si>
  <si>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</si>
  <si>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</si>
  <si>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</si>
  <si>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</si>
  <si>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</si>
  <si>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</si>
  <si>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</si>
  <si>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</si>
  <si>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</si>
  <si>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</si>
  <si>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</si>
  <si>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</si>
  <si>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</si>
  <si>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</si>
  <si>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</si>
  <si>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</si>
  <si>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</si>
  <si>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</si>
  <si>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</si>
  <si>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</si>
  <si>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</si>
  <si>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</si>
  <si>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</si>
  <si>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</si>
  <si>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</si>
  <si>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</si>
  <si>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</si>
  <si>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</si>
  <si>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</si>
  <si>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</si>
  <si>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</si>
  <si>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</si>
  <si>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</si>
  <si>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</si>
  <si>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</si>
  <si>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</si>
  <si>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</si>
  <si>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</si>
  <si>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</si>
  <si>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</si>
  <si>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</si>
  <si>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</si>
  <si>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</si>
  <si>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</si>
  <si>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</si>
  <si>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</si>
  <si>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</si>
  <si>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</si>
  <si>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</si>
  <si>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</si>
  <si>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</si>
  <si>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</si>
  <si>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</si>
  <si>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</si>
  <si>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</si>
  <si>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</si>
  <si>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</si>
  <si>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</si>
  <si>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</si>
  <si>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</si>
  <si>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</si>
  <si>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</si>
  <si>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</si>
  <si>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</si>
  <si>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</si>
  <si>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</si>
  <si>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</si>
  <si>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</si>
  <si>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</si>
  <si>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</si>
  <si>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</si>
  <si>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</si>
  <si>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</si>
  <si>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</si>
  <si>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</si>
  <si>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</si>
  <si>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</si>
  <si>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</si>
  <si>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</si>
  <si>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</si>
  <si>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</si>
  <si>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</si>
  <si>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</si>
  <si>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</si>
  <si>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</si>
  <si>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</si>
  <si>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</si>
  <si>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</si>
  <si>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</si>
  <si>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</si>
  <si>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</si>
  <si>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</si>
  <si>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</si>
  <si>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</si>
  <si>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</si>
  <si>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</si>
  <si>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</si>
  <si>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</si>
  <si>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</si>
  <si>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</si>
  <si>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</si>
  <si>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</si>
  <si>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</si>
  <si>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</si>
  <si>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</si>
  <si>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</si>
  <si>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</si>
  <si>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</si>
  <si>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</si>
  <si>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</si>
  <si>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</si>
  <si>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</si>
  <si>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</si>
  <si>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</si>
  <si>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</si>
  <si>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</si>
  <si>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</si>
  <si>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</si>
  <si>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</si>
  <si>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</si>
  <si>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</si>
  <si>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</si>
  <si>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</si>
  <si>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</si>
  <si>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</si>
  <si>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</si>
  <si>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</si>
  <si>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</si>
  <si>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</si>
  <si>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</si>
  <si>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</si>
  <si>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</si>
  <si>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</si>
  <si>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</si>
  <si>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</si>
  <si>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</si>
  <si>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</si>
  <si>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</si>
  <si>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</si>
  <si>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</si>
  <si>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</si>
  <si>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</si>
  <si>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</si>
  <si>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</si>
  <si>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</si>
  <si>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</si>
  <si>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</si>
  <si>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</si>
  <si>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</si>
  <si>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</si>
  <si>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</si>
  <si>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</si>
  <si>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</si>
  <si>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</si>
  <si>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</si>
  <si>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</si>
  <si>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</si>
  <si>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</si>
  <si>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</si>
  <si>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</si>
  <si>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</si>
  <si>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</si>
  <si>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</si>
  <si>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</si>
  <si>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</si>
  <si>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</si>
  <si>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</si>
  <si>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</si>
  <si>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</si>
  <si>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</si>
  <si>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</si>
  <si>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</si>
  <si>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</si>
  <si>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</si>
  <si>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</si>
  <si>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</si>
  <si>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</si>
  <si>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</si>
  <si>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</si>
  <si>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</si>
  <si>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</si>
  <si>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</si>
  <si>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</si>
  <si>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</si>
  <si>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</si>
  <si>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</si>
  <si>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</si>
  <si>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</si>
  <si>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</si>
  <si>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</si>
  <si>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</si>
  <si>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</si>
  <si>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</si>
  <si>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</si>
  <si>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</si>
  <si>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</si>
  <si>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</si>
  <si>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</si>
  <si>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</si>
  <si>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</si>
  <si>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</si>
  <si>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</si>
  <si>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</si>
  <si>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</si>
  <si>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</si>
  <si>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</si>
  <si>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</si>
  <si>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</si>
  <si>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</si>
  <si>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</si>
  <si>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</si>
  <si>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</si>
  <si>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</si>
  <si>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</si>
  <si>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</si>
  <si>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</si>
  <si>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</si>
  <si>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</si>
  <si>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</si>
  <si>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</si>
  <si>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</si>
  <si>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</si>
  <si>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</si>
  <si>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</si>
  <si>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</si>
  <si>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</si>
  <si>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</si>
  <si>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</si>
  <si>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</si>
  <si>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</si>
  <si>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</si>
  <si>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</si>
  <si>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</si>
  <si>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</si>
  <si>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</si>
  <si>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</si>
  <si>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</si>
  <si>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</si>
  <si>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</si>
  <si>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</si>
  <si>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</si>
  <si>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</si>
  <si>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</si>
  <si>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</si>
  <si>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</si>
  <si>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</si>
  <si>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</si>
  <si>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</si>
  <si>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</si>
  <si>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</si>
  <si>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</si>
  <si>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</si>
  <si>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</si>
  <si>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</si>
  <si>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</si>
  <si>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</si>
  <si>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</si>
  <si>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</si>
  <si>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</si>
  <si>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</si>
  <si>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</si>
  <si>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</si>
  <si>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</si>
  <si>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</si>
  <si>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</si>
  <si>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</si>
  <si>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</si>
  <si>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</si>
  <si>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</si>
  <si>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</si>
  <si>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</si>
  <si>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</si>
  <si>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</si>
  <si>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</si>
  <si>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</si>
  <si>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</si>
  <si>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</si>
  <si>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</si>
  <si>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</si>
  <si>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</si>
  <si>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</si>
  <si>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</si>
  <si>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</si>
  <si>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</si>
  <si>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</si>
  <si>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</si>
  <si>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</si>
  <si>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</si>
  <si>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</si>
  <si>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</si>
  <si>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</si>
  <si>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</si>
  <si>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</si>
  <si>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</si>
  <si>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</si>
  <si>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</si>
  <si>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</si>
  <si>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</si>
  <si>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</si>
  <si>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</si>
  <si>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</si>
  <si>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</si>
  <si>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</si>
  <si>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</si>
  <si>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</si>
  <si>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</si>
  <si>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</si>
  <si>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</si>
  <si>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</si>
  <si>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</si>
  <si>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</si>
  <si>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</si>
  <si>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</si>
  <si>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</si>
  <si>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</si>
  <si>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</si>
  <si>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</si>
  <si>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</si>
  <si>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</si>
  <si>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</si>
  <si>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</si>
  <si>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</si>
  <si>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</si>
  <si>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</si>
  <si>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</si>
  <si>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</si>
  <si>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</si>
  <si>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</si>
  <si>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</si>
  <si>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</si>
  <si>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</si>
  <si>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</si>
  <si>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</si>
  <si>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</si>
  <si>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</si>
  <si>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</si>
  <si>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</si>
  <si>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</si>
  <si>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</si>
  <si>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</si>
  <si>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</si>
  <si>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</si>
  <si>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</si>
  <si>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</si>
  <si>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</si>
  <si>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</si>
  <si>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</si>
  <si>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</si>
  <si>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</si>
  <si>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</si>
  <si>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</si>
  <si>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</si>
  <si>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</si>
  <si>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</si>
  <si>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</si>
  <si>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</si>
  <si>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</si>
  <si>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</si>
  <si>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</si>
  <si>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</si>
  <si>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</si>
  <si>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</si>
  <si>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</si>
  <si>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</si>
  <si>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</si>
  <si>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</si>
  <si>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</si>
  <si>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</si>
  <si>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</si>
  <si>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</si>
  <si>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</si>
  <si>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</si>
  <si>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</si>
  <si>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</si>
  <si>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</si>
  <si>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</si>
  <si>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</si>
  <si>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</si>
  <si>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</si>
  <si>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</si>
  <si>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</si>
  <si>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</si>
  <si>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</si>
  <si>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</si>
  <si>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</si>
  <si>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</si>
  <si>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</si>
  <si>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</si>
  <si>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</si>
  <si>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</si>
  <si>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</si>
  <si>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</si>
  <si>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</si>
  <si>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</si>
  <si>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</si>
  <si>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</si>
  <si>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</si>
  <si>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</si>
  <si>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</si>
  <si>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</si>
  <si>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</si>
  <si>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</si>
  <si>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</si>
  <si>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</si>
  <si>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</si>
  <si>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</si>
  <si>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</si>
  <si>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</si>
  <si>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</si>
  <si>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</si>
  <si>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</si>
  <si>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</si>
  <si>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</si>
  <si>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</si>
  <si>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</si>
  <si>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</si>
  <si>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</si>
  <si>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</si>
  <si>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</si>
  <si>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</si>
  <si>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</si>
  <si>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</si>
  <si>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</si>
  <si>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</si>
  <si>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</si>
  <si>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</si>
  <si>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</si>
  <si>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</si>
  <si>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</si>
  <si>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</si>
  <si>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</si>
  <si>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</si>
  <si>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</si>
  <si>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</si>
  <si>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</si>
  <si>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</si>
  <si>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</si>
  <si>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</si>
  <si>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</si>
  <si>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</si>
  <si>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</si>
  <si>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</si>
  <si>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</si>
  <si>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</si>
  <si>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</si>
  <si>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</si>
  <si>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</si>
  <si>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</si>
  <si>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</si>
  <si>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</si>
  <si>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</si>
  <si>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</si>
  <si>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</si>
  <si>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</si>
  <si>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</si>
  <si>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</si>
  <si>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</si>
  <si>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</si>
  <si>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</si>
  <si>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</si>
  <si>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</si>
  <si>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</si>
  <si>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</si>
  <si>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</si>
  <si>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</si>
  <si>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</si>
  <si>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</si>
  <si>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</si>
  <si>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</si>
  <si>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</si>
  <si>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</si>
  <si>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</si>
  <si>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</si>
  <si>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</si>
  <si>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</si>
  <si>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</si>
  <si>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</si>
  <si>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</si>
  <si>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</si>
  <si>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</si>
  <si>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</si>
  <si>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</si>
  <si>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</si>
  <si>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</si>
  <si>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</si>
  <si>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</si>
  <si>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</si>
  <si>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</si>
  <si>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</si>
  <si>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</si>
  <si>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</si>
  <si>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</si>
  <si>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</si>
  <si>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</si>
  <si>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</si>
  <si>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</si>
  <si>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</si>
  <si>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</si>
  <si>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</si>
  <si>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</si>
  <si>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</si>
  <si>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</si>
  <si>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</si>
  <si>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</si>
  <si>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</si>
  <si>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</si>
  <si>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</si>
  <si>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</si>
  <si>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</si>
  <si>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</si>
  <si>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</si>
  <si>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</si>
  <si>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</si>
  <si>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</si>
  <si>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</si>
  <si>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</si>
  <si>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</si>
  <si>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</si>
  <si>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</si>
  <si>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</si>
  <si>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</si>
  <si>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</si>
  <si>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</si>
  <si>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</si>
  <si>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</si>
  <si>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</si>
  <si>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</si>
  <si>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</si>
  <si>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</si>
  <si>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</si>
  <si>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</si>
  <si>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</si>
  <si>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</si>
  <si>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</si>
  <si>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</si>
  <si>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</si>
  <si>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</si>
  <si>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</si>
  <si>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</si>
  <si>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</si>
  <si>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</si>
  <si>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</si>
  <si>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</si>
  <si>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</si>
  <si>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</si>
  <si>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</si>
  <si>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</si>
  <si>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</si>
  <si>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</si>
  <si>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</si>
  <si>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</si>
  <si>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</si>
  <si>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</si>
  <si>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</si>
  <si>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</si>
  <si>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</si>
  <si>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</si>
  <si>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</si>
  <si>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</si>
  <si>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</si>
  <si>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</si>
  <si>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</si>
  <si>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</si>
  <si>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</si>
  <si>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</si>
  <si>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</si>
  <si>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</si>
  <si>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</si>
  <si>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</si>
  <si>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</si>
  <si>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</si>
  <si>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</si>
  <si>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</si>
  <si>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</si>
  <si>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</si>
  <si>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</si>
  <si>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</si>
  <si>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</si>
  <si>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</si>
  <si>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</si>
  <si>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</si>
  <si>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</si>
  <si>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</si>
  <si>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</si>
  <si>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</si>
  <si>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</si>
  <si>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</si>
  <si>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</si>
  <si>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</si>
  <si>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</si>
  <si>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</si>
  <si>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</si>
  <si>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</si>
  <si>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</si>
  <si>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</si>
  <si>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</si>
  <si>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</si>
  <si>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</si>
  <si>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</si>
  <si>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</si>
  <si>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</si>
  <si>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</si>
  <si>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</si>
  <si>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</si>
  <si>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</si>
  <si>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</si>
  <si>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</si>
  <si>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</si>
  <si>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</si>
  <si>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</si>
  <si>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</si>
  <si>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</si>
  <si>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</si>
  <si>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</si>
  <si>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</si>
  <si>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</si>
  <si>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</si>
  <si>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</si>
  <si>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</si>
  <si>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</si>
  <si>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</si>
  <si>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</si>
  <si>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</si>
  <si>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</si>
  <si>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</si>
  <si>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</si>
  <si>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</si>
  <si>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</si>
  <si>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</si>
  <si>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</si>
  <si>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</si>
  <si>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</si>
  <si>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</si>
  <si>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</si>
  <si>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</si>
  <si>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</si>
  <si>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</si>
  <si>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</si>
  <si>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</si>
  <si>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</si>
  <si>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</si>
  <si>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</si>
  <si>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</si>
  <si>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</si>
  <si>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</si>
  <si>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</si>
  <si>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</si>
  <si>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</si>
  <si>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</si>
  <si>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</si>
  <si>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</si>
  <si>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</si>
  <si>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</si>
  <si>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</si>
  <si>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</si>
  <si>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</si>
  <si>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</si>
  <si>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</si>
  <si>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</si>
  <si>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</si>
  <si>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</si>
  <si>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</si>
  <si>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</si>
  <si>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</si>
  <si>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</si>
  <si>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</si>
  <si>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</si>
  <si>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</si>
  <si>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</si>
  <si>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</si>
  <si>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</si>
  <si>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</si>
  <si>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</si>
  <si>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</si>
  <si>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</si>
  <si>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</si>
  <si>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</si>
  <si>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</si>
  <si>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</si>
  <si>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</si>
  <si>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</si>
  <si>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</si>
  <si>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</si>
  <si>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</si>
  <si>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</si>
  <si>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</si>
  <si>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</si>
  <si>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</si>
  <si>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</si>
  <si>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</si>
  <si>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</si>
  <si>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</si>
  <si>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</si>
  <si>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</si>
  <si>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</si>
  <si>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</si>
  <si>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</si>
  <si>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</si>
  <si>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</si>
  <si>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</si>
  <si>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</si>
  <si>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</si>
  <si>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</si>
  <si>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</si>
  <si>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</si>
  <si>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</si>
  <si>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</si>
  <si>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</si>
  <si>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</si>
  <si>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</si>
  <si>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</si>
  <si>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</si>
  <si>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</si>
  <si>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</si>
  <si>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</si>
  <si>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</si>
  <si>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</si>
  <si>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</si>
  <si>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</si>
  <si>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</si>
  <si>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</si>
  <si>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</si>
  <si>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</si>
  <si>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</si>
  <si>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</si>
  <si>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</si>
  <si>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</si>
  <si>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</si>
  <si>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</si>
  <si>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</si>
  <si>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</si>
  <si>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</si>
  <si>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</si>
  <si>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</si>
  <si>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</si>
  <si>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</si>
  <si>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</si>
  <si>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</si>
  <si>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</si>
  <si>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</si>
  <si>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</si>
  <si>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</si>
  <si>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</si>
  <si>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</si>
  <si>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</si>
  <si>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</si>
  <si>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</si>
  <si>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</si>
  <si>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</si>
  <si>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</si>
  <si>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</si>
  <si>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</si>
  <si>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</si>
  <si>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</si>
  <si>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</si>
  <si>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</si>
  <si>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</si>
  <si>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</si>
  <si>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</si>
  <si>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</si>
  <si>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</si>
  <si>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</si>
  <si>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</si>
  <si>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</si>
  <si>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</si>
  <si>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</si>
  <si>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</si>
  <si>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</si>
  <si>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</si>
  <si>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</si>
  <si>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</si>
  <si>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</si>
  <si>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</si>
  <si>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</si>
  <si>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</si>
  <si>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</si>
  <si>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</si>
  <si>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</si>
  <si>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</si>
  <si>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</si>
  <si>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</si>
  <si>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</si>
  <si>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</si>
  <si>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</si>
  <si>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</si>
  <si>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</si>
  <si>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</si>
  <si>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</si>
  <si>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</si>
  <si>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</si>
  <si>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</si>
  <si>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</si>
  <si>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</si>
  <si>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</si>
  <si>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</si>
  <si>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</si>
  <si>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</si>
  <si>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</si>
  <si>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</si>
  <si>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</si>
  <si>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</si>
  <si>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</si>
  <si>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</si>
  <si>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</si>
  <si>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</si>
  <si>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</si>
  <si>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</si>
  <si>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</si>
  <si>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</si>
  <si>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</si>
  <si>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</si>
  <si>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</si>
  <si>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</si>
  <si>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</si>
  <si>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</si>
  <si>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</si>
  <si>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</si>
  <si>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</si>
  <si>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</si>
  <si>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</si>
  <si>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</si>
  <si>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</si>
  <si>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</si>
  <si>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</si>
  <si>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</si>
  <si>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</si>
  <si>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</si>
  <si>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</si>
  <si>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</si>
  <si>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</si>
  <si>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</si>
  <si>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</si>
  <si>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</si>
  <si>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</si>
  <si>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</si>
  <si>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</si>
  <si>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</si>
  <si>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</si>
  <si>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</si>
  <si>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</si>
  <si>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</si>
  <si>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</si>
  <si>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</si>
  <si>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</si>
  <si>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</si>
  <si>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</si>
  <si>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</si>
  <si>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</si>
  <si>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</si>
  <si>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</si>
  <si>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</si>
  <si>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</si>
  <si>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</si>
  <si>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</si>
  <si>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</si>
  <si>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</si>
  <si>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</si>
  <si>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</si>
  <si>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</si>
  <si>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</si>
  <si>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</si>
  <si>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</si>
  <si>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</si>
  <si>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</si>
  <si>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</si>
  <si>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</si>
  <si>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</si>
  <si>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</si>
  <si>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</si>
  <si>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</si>
  <si>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</si>
  <si>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</si>
  <si>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</si>
  <si>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</si>
  <si>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</si>
  <si>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</si>
  <si>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</si>
  <si>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</si>
  <si>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</si>
  <si>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</si>
  <si>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</si>
  <si>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</si>
  <si>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</si>
  <si>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</si>
  <si>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</si>
  <si>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</si>
  <si>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</si>
  <si>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</si>
  <si>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</si>
  <si>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</si>
  <si>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</si>
  <si>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</si>
  <si>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</si>
  <si>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</si>
  <si>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</si>
  <si>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</si>
  <si>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</si>
  <si>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</si>
  <si>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</si>
  <si>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</si>
  <si>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</si>
  <si>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</si>
  <si>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</si>
  <si>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</si>
  <si>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</si>
  <si>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</si>
  <si>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</si>
  <si>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</si>
  <si>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</si>
  <si>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</si>
  <si>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</si>
  <si>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</si>
  <si>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</si>
  <si>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</si>
  <si>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</si>
  <si>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</si>
  <si>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</si>
  <si>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</si>
  <si>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</si>
  <si>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</si>
  <si>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</si>
  <si>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</si>
  <si>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</si>
  <si>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</si>
  <si>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</si>
  <si>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</si>
  <si>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</si>
  <si>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</si>
  <si>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</si>
  <si>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</si>
  <si>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</si>
  <si>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</si>
  <si>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</si>
  <si>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</si>
  <si>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</si>
  <si>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</si>
  <si>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</si>
  <si>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</si>
  <si>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</si>
  <si>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</si>
  <si>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</si>
  <si>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</si>
  <si>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</si>
  <si>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</si>
  <si>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</si>
  <si>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</si>
  <si>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</si>
  <si>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</si>
  <si>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</si>
  <si>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</si>
  <si>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</si>
  <si>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</si>
  <si>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</si>
  <si>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</si>
  <si>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</si>
  <si>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</si>
  <si>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</si>
  <si>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</si>
  <si>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</si>
  <si>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</si>
  <si>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</si>
  <si>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</si>
  <si>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</si>
  <si>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</si>
  <si>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</si>
  <si>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</si>
  <si>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</si>
  <si>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</si>
  <si>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</si>
  <si>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</si>
  <si>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</si>
  <si>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</si>
  <si>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</si>
  <si>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</si>
  <si>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</si>
  <si>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</si>
  <si>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</si>
  <si>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</si>
  <si>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</si>
  <si>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</si>
  <si>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</si>
  <si>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</si>
  <si>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</si>
  <si>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</si>
  <si>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</si>
  <si>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</si>
  <si>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</si>
  <si>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</si>
  <si>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</si>
  <si>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</si>
  <si>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</si>
  <si>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</si>
  <si>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</si>
  <si>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</si>
  <si>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</si>
  <si>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</si>
  <si>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</si>
  <si>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</si>
  <si>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</si>
  <si>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</si>
  <si>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</si>
  <si>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</si>
  <si>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</si>
  <si>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</si>
  <si>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</si>
  <si>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</si>
  <si>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</si>
  <si>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</si>
  <si>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</si>
  <si>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</si>
  <si>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</si>
  <si>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</si>
  <si>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</si>
  <si>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</si>
  <si>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</si>
  <si>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</si>
  <si>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</si>
  <si>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</si>
  <si>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</si>
  <si>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</si>
  <si>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</si>
  <si>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</si>
  <si>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</si>
  <si>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</si>
  <si>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</si>
  <si>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</si>
  <si>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</si>
  <si>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</si>
  <si>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</si>
  <si>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</si>
  <si>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</si>
  <si>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</si>
  <si>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</si>
  <si>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</si>
  <si>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</si>
  <si>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</si>
  <si>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</si>
  <si>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</si>
  <si>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</si>
  <si>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</si>
  <si>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</si>
  <si>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</si>
  <si>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</si>
  <si>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</si>
  <si>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</si>
  <si>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</si>
  <si>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</si>
  <si>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</si>
  <si>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</si>
  <si>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</si>
  <si>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</si>
  <si>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</si>
  <si>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</si>
  <si>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</si>
  <si>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</si>
  <si>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</si>
  <si>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</si>
  <si>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</si>
  <si>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</si>
  <si>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</si>
  <si>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</si>
  <si>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</si>
  <si>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</si>
  <si>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</si>
  <si>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</si>
  <si>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</si>
  <si>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</si>
  <si>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</si>
  <si>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</si>
  <si>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</si>
  <si>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</si>
  <si>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</si>
  <si>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</si>
  <si>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</si>
  <si>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</si>
  <si>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</si>
  <si>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</si>
  <si>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</si>
  <si>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</si>
  <si>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</si>
  <si>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</si>
  <si>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</si>
  <si>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</si>
  <si>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</si>
  <si>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</si>
  <si>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</si>
  <si>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</si>
  <si>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</si>
  <si>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</si>
  <si>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</si>
  <si>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</si>
  <si>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</si>
  <si>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</si>
  <si>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</si>
  <si>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</si>
  <si>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</si>
  <si>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</si>
  <si>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</si>
  <si>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</si>
  <si>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</si>
  <si>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</si>
  <si>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</si>
  <si>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</si>
  <si>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</si>
  <si>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</si>
  <si>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</si>
  <si>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</si>
  <si>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</si>
  <si>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</si>
  <si>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</si>
  <si>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</si>
  <si>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</si>
  <si>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</si>
  <si>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</si>
  <si>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</si>
  <si>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</si>
  <si>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</si>
  <si>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</si>
  <si>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</si>
  <si>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</si>
  <si>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</si>
  <si>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</si>
  <si>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</si>
  <si>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</si>
  <si>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</si>
  <si>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</si>
  <si>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</si>
  <si>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</si>
  <si>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</si>
  <si>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</si>
  <si>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</si>
  <si>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</si>
  <si>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</si>
  <si>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</si>
  <si>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</si>
  <si>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</si>
  <si>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</si>
  <si>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</si>
  <si>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</si>
  <si>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</si>
  <si>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</si>
  <si>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</si>
  <si>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</si>
  <si>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</si>
  <si>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</si>
  <si>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</si>
  <si>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</si>
  <si>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</si>
  <si>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</si>
  <si>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</si>
  <si>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</si>
  <si>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</si>
  <si>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</si>
  <si>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</si>
  <si>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</si>
  <si>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</si>
  <si>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</si>
  <si>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</si>
  <si>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</si>
  <si>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</si>
  <si>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</si>
  <si>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</si>
  <si>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</si>
  <si>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</si>
  <si>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</si>
  <si>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</si>
  <si>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</si>
  <si>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</si>
  <si>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</si>
  <si>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</si>
  <si>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</si>
  <si>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</si>
  <si>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</si>
  <si>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</si>
  <si>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</si>
  <si>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</si>
  <si>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</si>
  <si>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</si>
  <si>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</si>
  <si>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</si>
  <si>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</si>
  <si>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</si>
  <si>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</si>
  <si>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</si>
  <si>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</si>
  <si>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</si>
  <si>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</si>
  <si>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</si>
  <si>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</si>
  <si>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</si>
  <si>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</si>
  <si>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</si>
  <si>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</si>
  <si>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</si>
  <si>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</si>
  <si>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</si>
  <si>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</si>
  <si>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</si>
  <si>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</si>
  <si>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</si>
  <si>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</si>
  <si>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</si>
  <si>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</si>
  <si>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</si>
  <si>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</si>
  <si>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</si>
  <si>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</si>
  <si>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</si>
  <si>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</si>
  <si>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</si>
  <si>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</si>
  <si>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</si>
  <si>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</si>
  <si>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</si>
  <si>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</si>
  <si>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</si>
  <si>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</si>
  <si>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</si>
  <si>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</si>
  <si>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</si>
  <si>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</si>
  <si>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</si>
  <si>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</si>
  <si>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</si>
  <si>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</si>
  <si>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</si>
  <si>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</si>
  <si>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</si>
  <si>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</si>
  <si>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</si>
  <si>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</si>
  <si>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</si>
  <si>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</si>
  <si>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</si>
  <si>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</si>
  <si>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</si>
  <si>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</si>
  <si>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</si>
  <si>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</si>
  <si>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</si>
  <si>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</si>
  <si>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</si>
  <si>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</si>
  <si>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</si>
  <si>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</si>
  <si>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</si>
  <si>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</si>
  <si>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</si>
  <si>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</si>
  <si>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</si>
  <si>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</si>
  <si>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</si>
  <si>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</si>
  <si>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</si>
  <si>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</si>
  <si>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</si>
  <si>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</si>
  <si>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</si>
  <si>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</si>
  <si>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</si>
  <si>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</si>
  <si>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</si>
  <si>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</si>
  <si>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</si>
  <si>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</si>
  <si>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</si>
  <si>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</si>
  <si>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</si>
  <si>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</si>
  <si>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</si>
  <si>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</si>
  <si>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</si>
  <si>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</si>
  <si>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</si>
  <si>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</si>
  <si>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</si>
  <si>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</si>
  <si>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</si>
  <si>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</si>
  <si>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</si>
  <si>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</si>
  <si>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</si>
  <si>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</si>
  <si>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</si>
  <si>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</si>
  <si>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</si>
  <si>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</si>
  <si>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</si>
  <si>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</si>
  <si>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</si>
  <si>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</si>
  <si>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</si>
  <si>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</si>
  <si>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</si>
  <si>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</si>
  <si>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</si>
  <si>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</si>
  <si>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</si>
  <si>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</si>
  <si>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</si>
  <si>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</si>
  <si>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</si>
  <si>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</si>
  <si>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</si>
  <si>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</si>
  <si>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</si>
  <si>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</si>
  <si>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</si>
  <si>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</si>
  <si>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</si>
  <si>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</si>
  <si>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</si>
  <si>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</si>
  <si>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</si>
  <si>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</si>
  <si>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</si>
  <si>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</si>
  <si>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</si>
  <si>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</si>
  <si>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</si>
  <si>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</si>
  <si>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</si>
  <si>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</si>
  <si>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</si>
  <si>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</si>
  <si>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</si>
  <si>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</si>
  <si>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</si>
  <si>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</si>
  <si>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</si>
  <si>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</si>
  <si>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</si>
  <si>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</si>
  <si>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</si>
  <si>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</si>
  <si>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</si>
  <si>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</si>
  <si>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</si>
  <si>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</si>
  <si>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</si>
  <si>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</si>
  <si>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</si>
  <si>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</si>
  <si>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</si>
  <si>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</si>
  <si>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</si>
  <si>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</si>
  <si>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</si>
  <si>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</si>
  <si>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</si>
  <si>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</si>
  <si>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</si>
  <si>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</si>
  <si>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</si>
  <si>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</si>
  <si>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</si>
  <si>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</si>
  <si>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</si>
  <si>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</si>
  <si>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</si>
  <si>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</si>
  <si>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</si>
  <si>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</si>
  <si>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</si>
  <si>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</si>
  <si>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</si>
  <si>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</si>
  <si>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</si>
  <si>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</si>
  <si>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</si>
  <si>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</si>
  <si>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</si>
  <si>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</si>
  <si>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</si>
  <si>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</si>
  <si>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</si>
  <si>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</si>
  <si>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</si>
  <si>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</si>
  <si>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</si>
  <si>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</si>
  <si>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</si>
  <si>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</si>
  <si>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</si>
  <si>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</si>
  <si>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</si>
  <si>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</si>
  <si>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</si>
  <si>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</si>
  <si>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</si>
  <si>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</si>
  <si>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</si>
  <si>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</si>
  <si>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</si>
  <si>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</si>
  <si>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</si>
  <si>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</si>
  <si>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</si>
  <si>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</si>
  <si>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</si>
  <si>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</si>
  <si>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</si>
  <si>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</si>
  <si>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</si>
  <si>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</si>
  <si>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</si>
  <si>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</si>
  <si>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</si>
  <si>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</si>
  <si>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</si>
  <si>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</si>
  <si>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</si>
  <si>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</si>
  <si>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</si>
  <si>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</si>
  <si>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</si>
  <si>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</si>
  <si>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</si>
  <si>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</si>
  <si>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</si>
  <si>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</si>
  <si>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</si>
  <si>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</si>
  <si>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</si>
  <si>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</si>
  <si>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</si>
  <si>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</si>
  <si>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</si>
  <si>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</si>
  <si>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</si>
  <si>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</si>
  <si>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</si>
  <si>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</si>
  <si>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</si>
  <si>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</si>
  <si>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</si>
  <si>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</si>
  <si>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</si>
  <si>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</si>
  <si>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</si>
  <si>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</si>
  <si>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</si>
  <si>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</si>
  <si>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</si>
  <si>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</si>
  <si>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</si>
  <si>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</si>
  <si>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</si>
  <si>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</si>
  <si>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</si>
  <si>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</si>
  <si>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</si>
  <si>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</si>
  <si>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</si>
  <si>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</si>
  <si>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</si>
  <si>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</si>
  <si>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</si>
  <si>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</si>
  <si>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</si>
  <si>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</si>
  <si>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</si>
  <si>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</si>
  <si>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</si>
  <si>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</si>
  <si>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</si>
  <si>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</si>
  <si>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</si>
  <si>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</si>
  <si>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</si>
  <si>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</si>
  <si>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</si>
  <si>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</si>
  <si>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</si>
  <si>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</si>
  <si>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</si>
  <si>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</si>
  <si>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</si>
  <si>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</si>
  <si>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</si>
  <si>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</si>
  <si>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</si>
  <si>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</si>
  <si>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</si>
  <si>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</si>
  <si>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</si>
  <si>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</si>
  <si>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</si>
  <si>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</si>
  <si>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</si>
  <si>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</si>
  <si>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</si>
  <si>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</si>
  <si>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</si>
  <si>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</si>
  <si>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</si>
  <si>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</si>
  <si>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</si>
  <si>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</si>
  <si>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</si>
  <si>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</si>
  <si>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</si>
  <si>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</si>
  <si>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</si>
  <si>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</si>
  <si>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</si>
  <si>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</si>
  <si>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</si>
  <si>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</si>
  <si>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</si>
  <si>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</si>
  <si>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</si>
  <si>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</si>
  <si>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</si>
  <si>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</si>
  <si>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</si>
  <si>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</si>
  <si>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</si>
  <si>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</si>
  <si>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</si>
  <si>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</si>
  <si>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</si>
  <si>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</si>
  <si>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</si>
  <si>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</si>
  <si>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</si>
  <si>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</si>
  <si>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</si>
  <si>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</si>
  <si>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</si>
  <si>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</si>
  <si>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</si>
  <si>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</si>
  <si>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</si>
  <si>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</si>
  <si>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</si>
  <si>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</si>
  <si>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</si>
  <si>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</si>
  <si>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</si>
  <si>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</si>
  <si>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</si>
  <si>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</si>
  <si>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</si>
  <si>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</si>
  <si>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</si>
  <si>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</si>
  <si>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</si>
  <si>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</si>
  <si>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</si>
  <si>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</si>
  <si>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</si>
  <si>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</si>
  <si>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</si>
  <si>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</si>
  <si>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</si>
  <si>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</si>
  <si>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</si>
  <si>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</si>
  <si>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</si>
  <si>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</si>
  <si>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</si>
  <si>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</si>
  <si>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</si>
  <si>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</si>
  <si>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</si>
  <si>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</si>
  <si>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</si>
  <si>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</si>
  <si>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</si>
  <si>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</si>
  <si>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</si>
  <si>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</si>
  <si>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</si>
  <si>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</si>
  <si>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</si>
  <si>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</si>
  <si>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</si>
  <si>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</si>
  <si>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</si>
  <si>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</si>
  <si>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</si>
  <si>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</si>
  <si>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</si>
  <si>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</si>
  <si>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</si>
  <si>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</si>
  <si>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</si>
  <si>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</si>
  <si>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</si>
  <si>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</si>
  <si>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</si>
  <si>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</si>
  <si>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</si>
  <si>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</si>
  <si>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</si>
  <si>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</si>
  <si>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</si>
  <si>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</si>
  <si>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</si>
  <si>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</si>
  <si>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</si>
  <si>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</si>
  <si>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</si>
  <si>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</si>
  <si>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</si>
  <si>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</si>
  <si>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</si>
  <si>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</si>
  <si>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</si>
  <si>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</si>
  <si>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</si>
  <si>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</si>
  <si>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</si>
  <si>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</si>
  <si>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</si>
  <si>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</si>
  <si>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</si>
  <si>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</si>
  <si>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</si>
  <si>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</si>
  <si>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</si>
  <si>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</si>
  <si>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</si>
  <si>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</si>
  <si>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</si>
  <si>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</si>
  <si>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</si>
  <si>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</si>
  <si>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</si>
  <si>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</si>
  <si>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</si>
  <si>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</si>
  <si>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</si>
  <si>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</si>
  <si>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</si>
  <si>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</si>
  <si>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</si>
  <si>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</si>
  <si>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</si>
  <si>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</si>
  <si>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</si>
  <si>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</si>
  <si>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</si>
  <si>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</si>
  <si>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</si>
  <si>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</si>
  <si>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</si>
  <si>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</si>
  <si>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</si>
  <si>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</si>
  <si>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</si>
  <si>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</si>
  <si>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</si>
  <si>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</si>
  <si>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</si>
  <si>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</si>
  <si>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</si>
  <si>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</si>
  <si>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</si>
  <si>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</si>
  <si>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</si>
  <si>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</si>
  <si>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</si>
  <si>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</si>
  <si>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</si>
  <si>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</si>
  <si>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</si>
  <si>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</si>
  <si>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</si>
  <si>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</si>
  <si>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</si>
  <si>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</si>
  <si>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</si>
  <si>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</si>
  <si>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</si>
  <si>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</si>
  <si>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</si>
  <si>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</si>
  <si>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</si>
  <si>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</si>
  <si>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</si>
  <si>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</si>
  <si>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</si>
  <si>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</si>
  <si>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</si>
  <si>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</si>
  <si>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</si>
  <si>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</si>
  <si>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</si>
  <si>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</si>
  <si>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</si>
  <si>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</si>
  <si>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</si>
  <si>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</si>
  <si>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</si>
  <si>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</si>
  <si>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</si>
  <si>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</si>
  <si>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</si>
  <si>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</si>
  <si>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</si>
  <si>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</si>
  <si>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</si>
  <si>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</si>
  <si>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</si>
  <si>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</si>
  <si>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</si>
  <si>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</si>
  <si>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</si>
  <si>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</si>
  <si>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</si>
  <si>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</si>
  <si>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</si>
  <si>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</si>
  <si>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</si>
  <si>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</si>
  <si>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</si>
  <si>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</si>
  <si>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</si>
  <si>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</si>
  <si>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</si>
  <si>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</si>
  <si>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</si>
  <si>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</si>
  <si>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</si>
  <si>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</si>
  <si>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</si>
  <si>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</si>
  <si>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</si>
  <si>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</si>
  <si>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</si>
  <si>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</si>
  <si>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</si>
  <si>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</si>
  <si>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</si>
  <si>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</si>
  <si>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</si>
  <si>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</si>
  <si>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</si>
  <si>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</si>
  <si>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</si>
  <si>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</si>
  <si>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</si>
  <si>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</si>
  <si>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</si>
  <si>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</si>
  <si>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</si>
  <si>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</si>
  <si>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</si>
  <si>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</si>
  <si>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</si>
  <si>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</si>
  <si>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</si>
  <si>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</si>
  <si>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</si>
  <si>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</si>
  <si>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</si>
  <si>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</si>
  <si>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</si>
  <si>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</si>
  <si>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</si>
  <si>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</si>
  <si>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</si>
  <si>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</si>
  <si>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</si>
  <si>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</si>
  <si>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</si>
  <si>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</si>
  <si>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</si>
  <si>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</si>
  <si>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</si>
  <si>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</si>
  <si>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</si>
  <si>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</si>
  <si>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</si>
  <si>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</si>
  <si>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</si>
  <si>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</si>
  <si>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</si>
  <si>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</si>
  <si>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</si>
  <si>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</si>
  <si>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</si>
  <si>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</si>
  <si>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</si>
  <si>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</si>
  <si>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</si>
  <si>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</si>
  <si>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</si>
  <si>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</si>
  <si>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</si>
  <si>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</si>
  <si>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</si>
  <si>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</si>
  <si>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</si>
  <si>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</si>
  <si>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</si>
  <si>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</si>
  <si>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</si>
  <si>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</si>
  <si>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</si>
  <si>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</si>
  <si>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</si>
  <si>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</si>
  <si>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</si>
  <si>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</si>
  <si>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</si>
  <si>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</si>
  <si>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</si>
  <si>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</si>
  <si>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</si>
  <si>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</si>
  <si>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</si>
  <si>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</si>
  <si>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</si>
  <si>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</si>
  <si>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</si>
  <si>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</si>
  <si>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</si>
  <si>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</si>
  <si>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</si>
  <si>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</si>
  <si>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</si>
  <si>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</si>
  <si>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</si>
  <si>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</si>
  <si>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</si>
  <si>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</si>
  <si>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</si>
  <si>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</si>
  <si>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</si>
  <si>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</si>
  <si>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</si>
  <si>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</si>
  <si>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</si>
  <si>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</si>
  <si>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</si>
  <si>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</si>
  <si>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</si>
  <si>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</si>
  <si>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</si>
  <si>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</si>
  <si>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</si>
  <si>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</si>
  <si>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</si>
  <si>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</si>
  <si>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</si>
  <si>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</si>
  <si>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</si>
  <si>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</si>
  <si>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</si>
  <si>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</si>
  <si>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</si>
  <si>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</si>
  <si>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</si>
  <si>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</si>
  <si>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</si>
  <si>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</si>
  <si>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</si>
  <si>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</si>
  <si>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</si>
  <si>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</si>
  <si>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</si>
  <si>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</si>
  <si>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</si>
  <si>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</si>
  <si>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</si>
  <si>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</si>
  <si>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</si>
  <si>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</si>
  <si>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</si>
  <si>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</si>
  <si>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</si>
  <si>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</si>
  <si>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</si>
  <si>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</si>
  <si>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</si>
  <si>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</si>
  <si>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</si>
  <si>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</si>
  <si>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</si>
  <si>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</si>
  <si>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</si>
  <si>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</si>
  <si>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</si>
  <si>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</si>
  <si>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</si>
  <si>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</si>
  <si>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</si>
  <si>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</si>
  <si>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</si>
  <si>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</si>
  <si>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</si>
  <si>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</si>
  <si>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</si>
  <si>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</si>
  <si>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</si>
  <si>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</si>
  <si>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</si>
  <si>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</si>
  <si>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</si>
  <si>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</si>
  <si>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</si>
  <si>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</si>
  <si>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</si>
  <si>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</si>
  <si>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</si>
  <si>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</si>
  <si>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</si>
  <si>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</si>
  <si>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</si>
  <si>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</si>
  <si>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</si>
  <si>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</si>
  <si>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</si>
  <si>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</si>
  <si>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</si>
  <si>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</si>
  <si>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</si>
  <si>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</si>
  <si>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</si>
  <si>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</si>
  <si>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</si>
  <si>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</si>
  <si>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</si>
  <si>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</si>
  <si>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</si>
  <si>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</si>
  <si>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</si>
  <si>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</si>
  <si>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</si>
  <si>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</si>
  <si>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</si>
  <si>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</si>
  <si>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</si>
  <si>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</si>
  <si>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</si>
  <si>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</si>
  <si>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</si>
  <si>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</si>
  <si>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</si>
  <si>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</si>
  <si>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</si>
  <si>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</si>
  <si>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</si>
  <si>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</si>
  <si>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</si>
  <si>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</si>
  <si>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</si>
  <si>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</si>
  <si>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</si>
  <si>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</si>
  <si>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</si>
  <si>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</si>
  <si>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</si>
  <si>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</si>
  <si>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</si>
  <si>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</si>
  <si>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</si>
  <si>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</si>
  <si>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</si>
  <si>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</si>
  <si>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</si>
  <si>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</si>
  <si>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</si>
  <si>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</si>
  <si>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</si>
  <si>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</si>
  <si>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</si>
  <si>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</si>
  <si>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</si>
  <si>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</si>
  <si>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</si>
  <si>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</si>
  <si>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</si>
  <si>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</si>
  <si>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</si>
  <si>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</si>
  <si>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</si>
  <si>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</si>
  <si>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</si>
  <si>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</si>
  <si>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</si>
  <si>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</si>
  <si>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</si>
  <si>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</si>
  <si>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</si>
  <si>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</si>
  <si>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</si>
  <si>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</si>
  <si>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</si>
  <si>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</si>
  <si>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</si>
  <si>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</si>
  <si>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</si>
  <si>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</si>
  <si>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</si>
  <si>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</si>
  <si>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</si>
  <si>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</si>
  <si>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</si>
  <si>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</si>
  <si>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</si>
  <si>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</si>
  <si>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</si>
  <si>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</si>
  <si>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</si>
  <si>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</si>
  <si>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</si>
  <si>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</si>
  <si>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</si>
  <si>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</si>
  <si>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</si>
  <si>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</si>
  <si>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</si>
  <si>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</si>
  <si>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</si>
  <si>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</si>
  <si>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</si>
  <si>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</si>
  <si>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</si>
  <si>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</si>
  <si>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</si>
  <si>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</si>
  <si>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</si>
  <si>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</si>
  <si>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</si>
  <si>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</si>
  <si>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</si>
  <si>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</si>
  <si>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</si>
  <si>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</si>
  <si>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</si>
  <si>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</si>
  <si>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</si>
  <si>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</si>
  <si>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</si>
  <si>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</si>
  <si>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</si>
  <si>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</si>
  <si>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</si>
  <si>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</si>
  <si>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</si>
  <si>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</si>
  <si>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</si>
  <si>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</si>
  <si>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</si>
  <si>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</si>
  <si>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</si>
  <si>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</si>
  <si>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</si>
  <si>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</si>
  <si>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</si>
  <si>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</si>
  <si>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</si>
  <si>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</si>
  <si>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</si>
  <si>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</si>
  <si>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</si>
  <si>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</si>
  <si>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</si>
  <si>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</si>
  <si>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</si>
  <si>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</si>
  <si>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</si>
  <si>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</si>
  <si>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</si>
  <si>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</si>
  <si>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</si>
  <si>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</si>
  <si>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</si>
  <si>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</si>
  <si>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</si>
  <si>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</si>
  <si>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</si>
  <si>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</si>
  <si>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</si>
  <si>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</si>
  <si>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</si>
  <si>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</si>
  <si>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</si>
  <si>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</si>
  <si>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</si>
  <si>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</si>
  <si>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</si>
  <si>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</si>
  <si>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</si>
  <si>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</si>
  <si>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</si>
  <si>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</si>
  <si>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</si>
  <si>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</si>
  <si>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</si>
  <si>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</si>
  <si>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</si>
  <si>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</si>
  <si>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</si>
  <si>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</si>
  <si>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</si>
  <si>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</si>
  <si>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</si>
  <si>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</si>
  <si>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</si>
  <si>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</si>
  <si>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</si>
  <si>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</si>
  <si>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</si>
  <si>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</si>
  <si>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</si>
  <si>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</si>
  <si>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</si>
  <si>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</si>
  <si>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</si>
  <si>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</si>
  <si>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</si>
  <si>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</si>
  <si>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</si>
  <si>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</si>
  <si>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</si>
  <si>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</si>
  <si>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</si>
  <si>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</si>
  <si>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</si>
  <si>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</si>
  <si>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</si>
  <si>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</si>
  <si>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</si>
  <si>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</si>
  <si>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</si>
  <si>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</si>
  <si>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</si>
  <si>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</si>
  <si>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</si>
  <si>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</si>
  <si>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</si>
  <si>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</si>
  <si>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</si>
  <si>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</si>
  <si>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</si>
  <si>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</si>
  <si>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</si>
  <si>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</si>
  <si>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</si>
  <si>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</si>
  <si>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</si>
  <si>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</si>
  <si>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</si>
  <si>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</si>
  <si>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</si>
  <si>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</si>
  <si>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</si>
  <si>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</si>
  <si>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</si>
  <si>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</si>
  <si>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</si>
  <si>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</si>
  <si>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</si>
  <si>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</si>
  <si>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</si>
  <si>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</si>
  <si>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</si>
  <si>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</si>
  <si>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</si>
  <si>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</si>
  <si>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</si>
  <si>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</si>
  <si>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</si>
  <si>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</si>
  <si>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</si>
  <si>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</si>
  <si>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</si>
  <si>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</si>
  <si>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</si>
  <si>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</si>
  <si>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</si>
  <si>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</si>
  <si>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</si>
  <si>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</si>
  <si>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</si>
  <si>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</si>
  <si>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</si>
  <si>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</si>
  <si>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</si>
  <si>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</si>
  <si>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</si>
  <si>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</si>
  <si>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</si>
  <si>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</si>
  <si>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</si>
  <si>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</si>
  <si>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</si>
  <si>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</si>
  <si>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</si>
  <si>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</si>
  <si>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</si>
  <si>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</si>
  <si>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</si>
  <si>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</si>
  <si>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</si>
  <si>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</si>
  <si>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</si>
  <si>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</si>
  <si>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</si>
  <si>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</si>
  <si>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</si>
  <si>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</si>
  <si>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</si>
  <si>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</si>
  <si>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</si>
  <si>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</si>
  <si>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</si>
  <si>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</si>
  <si>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</si>
  <si>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</si>
  <si>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</si>
  <si>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</si>
  <si>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</si>
  <si>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</si>
  <si>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</si>
  <si>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</si>
  <si>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</si>
  <si>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</si>
  <si>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</si>
  <si>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</si>
  <si>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</si>
  <si>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</si>
  <si>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</si>
  <si>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</si>
  <si>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</si>
  <si>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</si>
  <si>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</si>
  <si>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</si>
  <si>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</si>
  <si>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</si>
  <si>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</si>
  <si>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</si>
  <si>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</si>
  <si>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</si>
  <si>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</si>
  <si>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</si>
  <si>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</si>
  <si>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</si>
  <si>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</si>
  <si>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</si>
  <si>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</si>
  <si>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</si>
  <si>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</si>
  <si>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</si>
  <si>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</si>
  <si>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</si>
  <si>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</si>
  <si>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</si>
  <si>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</si>
  <si>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</si>
  <si>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</si>
  <si>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</si>
  <si>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</si>
  <si>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</si>
  <si>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</si>
  <si>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</si>
  <si>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</si>
  <si>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</si>
  <si>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</si>
  <si>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</si>
  <si>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</si>
  <si>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</si>
  <si>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</si>
  <si>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</si>
  <si>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</si>
  <si>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</si>
  <si>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</si>
  <si>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</si>
  <si>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</si>
  <si>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</si>
  <si>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</si>
  <si>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</si>
  <si>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</si>
  <si>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</si>
  <si>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</si>
  <si>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</si>
  <si>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</si>
  <si>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</si>
  <si>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</si>
  <si>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</si>
  <si>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</si>
  <si>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</si>
  <si>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</si>
  <si>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</si>
  <si>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</si>
  <si>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</si>
  <si>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</si>
  <si>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</si>
  <si>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</si>
  <si>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</si>
  <si>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</si>
  <si>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</si>
  <si>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</si>
  <si>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</si>
  <si>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</si>
  <si>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</si>
  <si>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</si>
  <si>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</si>
  <si>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</si>
  <si>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</si>
  <si>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</si>
  <si>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</si>
  <si>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</si>
  <si>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</si>
  <si>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</si>
  <si>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</si>
  <si>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</si>
  <si>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</si>
  <si>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</si>
  <si>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</si>
  <si>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</si>
  <si>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</si>
  <si>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</si>
  <si>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</si>
  <si>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</si>
  <si>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</si>
  <si>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</si>
  <si>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</si>
  <si>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</si>
  <si>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</si>
  <si>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</si>
  <si>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</si>
  <si>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</si>
  <si>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</si>
  <si>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</si>
  <si>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</si>
  <si>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</si>
  <si>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</si>
  <si>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</si>
  <si>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</si>
  <si>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</si>
  <si>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</si>
  <si>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</si>
  <si>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</si>
  <si>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</si>
  <si>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</si>
  <si>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</si>
  <si>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</si>
  <si>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</si>
  <si>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</si>
  <si>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</si>
  <si>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</si>
  <si>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</si>
  <si>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</si>
  <si>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</si>
  <si>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</si>
  <si>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</si>
  <si>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</si>
  <si>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</si>
  <si>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</si>
  <si>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</si>
  <si>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</si>
  <si>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</si>
  <si>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</si>
  <si>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</si>
  <si>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</si>
  <si>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</si>
  <si>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</si>
  <si>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</si>
  <si>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</si>
  <si>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</si>
  <si>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</si>
  <si>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</si>
  <si>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</si>
  <si>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</si>
  <si>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</si>
  <si>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</si>
  <si>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</si>
  <si>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</si>
  <si>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</si>
  <si>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</si>
  <si>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</si>
  <si>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</si>
  <si>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</si>
  <si>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</si>
  <si>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</si>
  <si>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</si>
  <si>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</si>
  <si>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</si>
  <si>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</si>
  <si>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</si>
  <si>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</si>
  <si>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</si>
  <si>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</si>
  <si>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</si>
  <si>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</si>
  <si>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</si>
  <si>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</si>
  <si>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</si>
  <si>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</si>
  <si>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</si>
  <si>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</si>
  <si>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</si>
  <si>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</si>
  <si>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</si>
  <si>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</si>
  <si>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</si>
  <si>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</si>
  <si>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</si>
  <si>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</si>
  <si>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</si>
  <si>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</si>
  <si>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</si>
  <si>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</si>
  <si>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</si>
  <si>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</si>
  <si>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</si>
  <si>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</si>
  <si>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</si>
  <si>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</si>
  <si>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</si>
  <si>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</si>
  <si>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</si>
  <si>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</si>
  <si>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</si>
  <si>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</si>
  <si>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</si>
  <si>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</si>
  <si>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</si>
  <si>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</si>
  <si>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</si>
  <si>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</si>
  <si>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</si>
  <si>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</si>
  <si>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</si>
  <si>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</si>
  <si>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</si>
  <si>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</si>
  <si>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</si>
  <si>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</si>
  <si>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</si>
  <si>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</si>
  <si>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</si>
  <si>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</si>
  <si>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</si>
  <si>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</si>
  <si>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</si>
  <si>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</si>
  <si>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</si>
  <si>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</si>
  <si>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</si>
  <si>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</si>
  <si>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</si>
  <si>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</si>
  <si>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</si>
  <si>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</si>
  <si>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</si>
  <si>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</si>
  <si>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</si>
  <si>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</si>
  <si>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</si>
  <si>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</si>
  <si>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</si>
  <si>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</si>
  <si>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</si>
  <si>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</si>
  <si>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</si>
  <si>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</si>
  <si>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</si>
  <si>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</si>
  <si>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</si>
  <si>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</si>
  <si>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</si>
  <si>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</si>
  <si>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</si>
  <si>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</si>
  <si>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</si>
  <si>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</si>
  <si>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</si>
  <si>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</si>
  <si>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</si>
  <si>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</si>
  <si>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</si>
  <si>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</si>
  <si>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</si>
  <si>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</si>
  <si>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</si>
  <si>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</si>
  <si>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</si>
  <si>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</si>
  <si>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</si>
  <si>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</si>
  <si>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</si>
  <si>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</si>
  <si>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</si>
  <si>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</si>
  <si>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</si>
  <si>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</si>
  <si>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</si>
  <si>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</si>
  <si>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</si>
  <si>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</si>
  <si>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</si>
  <si>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</si>
  <si>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</si>
  <si>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</si>
  <si>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</si>
  <si>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</si>
  <si>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</si>
  <si>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</si>
  <si>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</si>
  <si>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</si>
  <si>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</si>
  <si>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</si>
  <si>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</si>
  <si>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</si>
  <si>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</si>
  <si>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</si>
  <si>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</si>
  <si>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</si>
  <si>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</si>
  <si>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</si>
  <si>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</si>
  <si>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</si>
  <si>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</si>
  <si>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</si>
  <si>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</si>
  <si>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</si>
  <si>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</si>
  <si>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</si>
  <si>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</si>
  <si>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</si>
  <si>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</si>
  <si>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</si>
  <si>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</si>
  <si>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</si>
  <si>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</si>
  <si>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</si>
  <si>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</si>
  <si>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</si>
  <si>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</si>
  <si>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</si>
  <si>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</si>
  <si>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</si>
  <si>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</si>
  <si>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</si>
  <si>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</si>
  <si>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</si>
  <si>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</si>
  <si>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</si>
  <si>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</si>
  <si>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</si>
  <si>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</si>
  <si>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</si>
  <si>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</si>
  <si>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</si>
  <si>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</si>
  <si>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</si>
  <si>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</si>
  <si>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</si>
  <si>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</si>
  <si>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</si>
  <si>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</si>
  <si>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</si>
  <si>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</si>
  <si>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</si>
  <si>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</si>
  <si>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</si>
  <si>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</si>
  <si>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</si>
  <si>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</si>
  <si>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</si>
  <si>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</si>
  <si>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</si>
  <si>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</si>
  <si>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</si>
  <si>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</si>
  <si>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</si>
  <si>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</si>
  <si>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</si>
  <si>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</si>
  <si>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</si>
  <si>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</si>
  <si>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</si>
  <si>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</si>
  <si>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</si>
  <si>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</si>
  <si>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</si>
  <si>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</si>
  <si>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</si>
  <si>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</si>
  <si>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</si>
  <si>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</si>
  <si>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</si>
  <si>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</si>
  <si>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</si>
  <si>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</si>
  <si>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</si>
  <si>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</si>
  <si>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</si>
  <si>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</si>
  <si>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</si>
  <si>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</si>
  <si>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</si>
  <si>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</si>
  <si>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</si>
  <si>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</si>
  <si>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</si>
  <si>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</si>
  <si>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</si>
  <si>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</si>
  <si>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</si>
  <si>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</si>
  <si>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</si>
  <si>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</si>
  <si>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</si>
  <si>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</si>
  <si>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</si>
  <si>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</si>
  <si>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</si>
  <si>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</si>
  <si>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</si>
  <si>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</si>
  <si>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</si>
  <si>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</si>
  <si>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</si>
  <si>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</si>
  <si>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</si>
  <si>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</si>
  <si>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</si>
  <si>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</si>
  <si>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</si>
  <si>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</si>
  <si>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</si>
  <si>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</si>
  <si>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</si>
  <si>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</si>
  <si>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</si>
  <si>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</si>
  <si>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</si>
  <si>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</si>
  <si>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</si>
  <si>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</si>
  <si>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</si>
  <si>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</si>
  <si>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</si>
  <si>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</si>
  <si>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</si>
  <si>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</si>
  <si>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</si>
  <si>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</si>
  <si>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</si>
  <si>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</si>
  <si>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</si>
  <si>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</si>
  <si>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</si>
  <si>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</si>
  <si>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</si>
  <si>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</si>
  <si>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</si>
  <si>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</si>
  <si>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</si>
  <si>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</si>
  <si>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</si>
  <si>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</si>
  <si>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</si>
  <si>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</si>
  <si>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</si>
  <si>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</si>
  <si>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</si>
  <si>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</si>
  <si>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</si>
  <si>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</si>
  <si>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</si>
  <si>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</si>
  <si>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</si>
  <si>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</si>
  <si>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</si>
  <si>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</si>
  <si>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</si>
  <si>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</si>
  <si>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</si>
  <si>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</si>
  <si>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</si>
  <si>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</si>
  <si>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</si>
  <si>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</si>
  <si>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</si>
  <si>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</si>
  <si>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</si>
  <si>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</si>
  <si>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</si>
  <si>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</si>
  <si>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</si>
  <si>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</si>
  <si>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</si>
  <si>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</si>
  <si>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</si>
  <si>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</si>
  <si>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</si>
  <si>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</si>
  <si>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</si>
  <si>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</si>
  <si>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</si>
  <si>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</si>
  <si>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</si>
  <si>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</si>
  <si>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</si>
  <si>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</si>
  <si>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</si>
  <si>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</si>
  <si>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</si>
  <si>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</si>
  <si>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</si>
  <si>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</si>
  <si>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</si>
  <si>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</si>
  <si>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</si>
  <si>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</si>
  <si>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</si>
  <si>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</si>
  <si>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</si>
  <si>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</si>
  <si>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</si>
  <si>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</si>
  <si>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</si>
  <si>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</si>
  <si>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</si>
  <si>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</si>
  <si>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</si>
  <si>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</si>
  <si>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</si>
  <si>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</si>
  <si>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</si>
  <si>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</si>
  <si>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</si>
  <si>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</si>
  <si>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</si>
  <si>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</si>
  <si>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</si>
  <si>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</si>
  <si>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</si>
  <si>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</si>
  <si>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</si>
  <si>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</si>
  <si>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</si>
  <si>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</si>
  <si>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</si>
  <si>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</si>
  <si>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</si>
  <si>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</si>
  <si>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</si>
  <si>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</si>
  <si>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</si>
  <si>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</si>
  <si>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</si>
  <si>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</si>
  <si>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</si>
  <si>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</si>
  <si>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</si>
  <si>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</si>
  <si>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</si>
  <si>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</si>
  <si>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</si>
  <si>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</si>
  <si>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</si>
  <si>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</si>
  <si>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</si>
  <si>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</si>
  <si>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</si>
  <si>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</si>
  <si>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</si>
  <si>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</si>
  <si>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</si>
  <si>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</si>
  <si>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</si>
  <si>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</si>
  <si>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</si>
  <si>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</si>
  <si>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</si>
  <si>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</si>
  <si>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</si>
  <si>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</si>
  <si>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</si>
  <si>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</si>
  <si>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</si>
  <si>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</si>
  <si>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</si>
  <si>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</si>
  <si>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</si>
  <si>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</si>
  <si>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</si>
  <si>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</si>
  <si>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</si>
  <si>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</si>
  <si>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</si>
  <si>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</si>
  <si>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</si>
  <si>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</si>
  <si>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</si>
  <si>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</si>
  <si>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</si>
  <si>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</si>
  <si>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</si>
  <si>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</si>
  <si>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</si>
  <si>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</si>
  <si>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</si>
  <si>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</si>
  <si>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</si>
  <si>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</si>
  <si>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</si>
  <si>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</si>
  <si>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</si>
  <si>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</si>
  <si>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</si>
  <si>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</si>
  <si>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</si>
  <si>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</si>
  <si>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</si>
  <si>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</si>
  <si>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</si>
  <si>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</si>
  <si>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</si>
  <si>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</si>
  <si>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</si>
  <si>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</si>
  <si>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</si>
  <si>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</si>
  <si>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</si>
  <si>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</si>
  <si>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</si>
  <si>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</si>
  <si>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</si>
  <si>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</si>
  <si>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</si>
  <si>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</si>
  <si>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</si>
  <si>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</si>
  <si>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</si>
  <si>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</si>
  <si>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</si>
  <si>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</si>
  <si>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</si>
  <si>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</si>
  <si>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</si>
  <si>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</si>
  <si>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</si>
  <si>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</si>
  <si>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</si>
  <si>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</si>
  <si>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</si>
  <si>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</si>
  <si>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</si>
  <si>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</si>
  <si>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</si>
  <si>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</si>
  <si>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</si>
  <si>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</si>
  <si>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</si>
  <si>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</si>
  <si>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</si>
  <si>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</si>
  <si>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</si>
  <si>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</si>
  <si>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</si>
  <si>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</si>
  <si>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</si>
  <si>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</si>
  <si>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</si>
  <si>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</si>
  <si>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</si>
  <si>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</si>
  <si>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</si>
  <si>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</si>
  <si>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</si>
  <si>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</si>
  <si>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</si>
  <si>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</si>
  <si>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</si>
  <si>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</si>
  <si>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</si>
  <si>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</si>
  <si>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</si>
  <si>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</si>
  <si>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</si>
  <si>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</si>
  <si>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</si>
  <si>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</si>
  <si>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</si>
  <si>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</si>
  <si>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</si>
  <si>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</si>
  <si>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</si>
  <si>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</si>
  <si>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</si>
  <si>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</si>
  <si>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</si>
  <si>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</si>
  <si>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</si>
  <si>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</si>
  <si>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</si>
  <si>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</si>
  <si>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</si>
  <si>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</si>
  <si>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</si>
  <si>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</si>
  <si>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</si>
  <si>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</si>
  <si>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</si>
  <si>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</si>
  <si>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</si>
  <si>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</si>
  <si>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</si>
  <si>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</si>
  <si>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</si>
  <si>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</si>
  <si>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</si>
  <si>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</si>
  <si>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</si>
  <si>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</si>
  <si>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</si>
  <si>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</si>
  <si>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</si>
  <si>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</si>
  <si>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</si>
  <si>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</si>
  <si>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</si>
  <si>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</si>
  <si>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</si>
  <si>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</si>
  <si>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</si>
  <si>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</si>
  <si>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</si>
  <si>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</si>
  <si>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</si>
  <si>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</si>
  <si>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</si>
  <si>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</si>
  <si>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</si>
  <si>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</si>
  <si>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</si>
  <si>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</si>
  <si>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</si>
  <si>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</si>
  <si>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</si>
  <si>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</si>
  <si>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</si>
  <si>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</si>
  <si>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</si>
  <si>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</si>
  <si>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</si>
  <si>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</si>
  <si>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</si>
  <si>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</si>
  <si>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</si>
  <si>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</si>
  <si>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</si>
  <si>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</si>
  <si>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</si>
  <si>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</si>
  <si>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</si>
  <si>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</si>
  <si>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</si>
  <si>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</si>
  <si>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</si>
  <si>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</si>
  <si>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</si>
  <si>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</si>
  <si>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</si>
  <si>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</si>
  <si>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</si>
  <si>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</si>
  <si>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</si>
  <si>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</si>
  <si>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</si>
  <si>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</si>
  <si>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</si>
  <si>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</si>
  <si>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</si>
  <si>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</si>
  <si>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</si>
  <si>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</si>
  <si>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</si>
  <si>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</si>
  <si>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</si>
  <si>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</si>
  <si>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</si>
  <si>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</si>
  <si>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</si>
  <si>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</si>
  <si>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</si>
  <si>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</si>
  <si>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</si>
  <si>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</si>
  <si>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</si>
  <si>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</si>
  <si>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</si>
  <si>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</si>
  <si>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</si>
  <si>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</si>
  <si>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</si>
  <si>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</si>
  <si>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</si>
  <si>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</si>
  <si>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</si>
  <si>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</si>
  <si>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</si>
  <si>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</si>
  <si>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</si>
  <si>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</si>
  <si>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</si>
  <si>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</si>
  <si>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</si>
  <si>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</si>
  <si>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</si>
  <si>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</si>
  <si>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</si>
  <si>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</si>
  <si>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</si>
  <si>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</si>
  <si>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</si>
  <si>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</si>
  <si>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</si>
  <si>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</si>
  <si>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</si>
  <si>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</si>
  <si>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</si>
  <si>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</si>
  <si>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</si>
  <si>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</si>
  <si>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</si>
  <si>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</si>
  <si>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</si>
  <si>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</si>
  <si>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</si>
  <si>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</si>
  <si>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</si>
  <si>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</si>
  <si>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</si>
  <si>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</si>
  <si>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</si>
  <si>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</si>
  <si>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</si>
  <si>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</si>
  <si>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</si>
  <si>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</si>
  <si>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</si>
  <si>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</si>
  <si>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</si>
  <si>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</si>
  <si>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</si>
  <si>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</si>
  <si>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</si>
  <si>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</si>
  <si>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</si>
  <si>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</si>
  <si>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</si>
  <si>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</si>
  <si>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</si>
  <si>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</si>
  <si>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</si>
  <si>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</si>
  <si>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</si>
  <si>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</si>
  <si>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</si>
  <si>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</si>
  <si>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</si>
  <si>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</si>
  <si>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</si>
  <si>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</si>
  <si>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</si>
  <si>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</si>
  <si>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</si>
  <si>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</si>
  <si>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</si>
  <si>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</si>
  <si>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</si>
  <si>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</si>
  <si>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</si>
  <si>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</si>
  <si>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</si>
  <si>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</si>
  <si>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</si>
  <si>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</si>
  <si>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</si>
  <si>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</si>
  <si>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</si>
  <si>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</si>
  <si>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</si>
  <si>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</si>
  <si>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</si>
  <si>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</si>
  <si>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</si>
  <si>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</si>
  <si>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</si>
  <si>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</si>
  <si>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</si>
  <si>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</si>
  <si>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</si>
  <si>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</si>
  <si>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</si>
  <si>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</si>
  <si>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</si>
  <si>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</si>
  <si>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</si>
  <si>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</si>
  <si>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</si>
  <si>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</si>
  <si>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</si>
  <si>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</si>
  <si>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</si>
  <si>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</si>
  <si>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</si>
  <si>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</si>
  <si>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</si>
  <si>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</si>
  <si>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</si>
  <si>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</si>
  <si>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</si>
  <si>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</si>
  <si>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</si>
  <si>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</si>
  <si>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</si>
  <si>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</si>
  <si>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</si>
  <si>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</si>
  <si>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</si>
  <si>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</si>
  <si>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</si>
  <si>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</si>
  <si>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</si>
  <si>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</si>
  <si>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</si>
  <si>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</si>
  <si>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</si>
  <si>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</si>
  <si>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</si>
  <si>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</si>
  <si>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</si>
  <si>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</si>
  <si>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</si>
  <si>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</si>
  <si>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</si>
  <si>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</si>
  <si>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</si>
  <si>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</si>
  <si>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</si>
  <si>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</si>
  <si>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</si>
  <si>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</si>
  <si>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</si>
  <si>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</si>
  <si>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</si>
  <si>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</si>
  <si>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</si>
  <si>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</si>
  <si>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</si>
  <si>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</si>
  <si>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</si>
  <si>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</si>
  <si>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</si>
  <si>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</si>
  <si>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</si>
  <si>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</si>
  <si>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</si>
  <si>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</si>
  <si>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</si>
  <si>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</si>
  <si>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</si>
  <si>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</si>
  <si>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</si>
  <si>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</si>
  <si>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</si>
  <si>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</si>
  <si>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</si>
  <si>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</si>
  <si>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</si>
  <si>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</si>
  <si>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</si>
  <si>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</si>
  <si>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</si>
  <si>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</si>
  <si>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</si>
  <si>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</si>
  <si>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</si>
  <si>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</si>
  <si>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</si>
  <si>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</si>
  <si>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</si>
  <si>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</si>
  <si>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</si>
  <si>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</si>
  <si>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</si>
  <si>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</si>
  <si>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</si>
  <si>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</si>
  <si>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</si>
  <si>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</si>
  <si>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</si>
  <si>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</si>
  <si>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</si>
  <si>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</si>
  <si>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</si>
  <si>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</si>
  <si>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</si>
  <si>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</si>
  <si>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</si>
  <si>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</si>
  <si>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</si>
  <si>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</si>
  <si>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</si>
  <si>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</si>
  <si>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</si>
  <si>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</si>
  <si>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</si>
  <si>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</si>
  <si>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</si>
  <si>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</si>
  <si>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</si>
  <si>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</si>
  <si>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</si>
  <si>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</si>
  <si>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</si>
  <si>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</si>
  <si>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</si>
  <si>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</si>
  <si>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</si>
  <si>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</si>
  <si>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</si>
  <si>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</si>
  <si>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</si>
  <si>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</si>
  <si>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</si>
  <si>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</si>
  <si>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</si>
  <si>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</si>
  <si>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</si>
  <si>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</si>
  <si>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</si>
  <si>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</si>
  <si>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</si>
  <si>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</si>
  <si>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</si>
  <si>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</si>
  <si>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</si>
  <si>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</si>
  <si>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</si>
  <si>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</si>
  <si>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</si>
  <si>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</si>
  <si>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</si>
  <si>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</si>
  <si>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</si>
  <si>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</si>
  <si>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</si>
  <si>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</si>
  <si>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</si>
  <si>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</si>
  <si>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</si>
  <si>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</si>
  <si>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</si>
  <si>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</si>
  <si>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</si>
  <si>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</si>
  <si>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</si>
  <si>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</si>
  <si>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</si>
  <si>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</si>
  <si>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</si>
  <si>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</si>
  <si>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</si>
  <si>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</si>
  <si>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</si>
  <si>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</si>
  <si>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</si>
  <si>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</si>
  <si>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</si>
  <si>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</si>
  <si>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</si>
  <si>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</si>
  <si>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</si>
  <si>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</si>
  <si>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</si>
  <si>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</si>
  <si>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</si>
  <si>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</si>
  <si>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</si>
  <si>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</si>
  <si>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</si>
  <si>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</si>
  <si>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</si>
  <si>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</si>
  <si>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</si>
  <si>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</si>
  <si>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</si>
  <si>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</si>
  <si>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</si>
  <si>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</si>
  <si>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</si>
  <si>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</si>
  <si>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</si>
  <si>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</si>
  <si>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</si>
  <si>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</si>
  <si>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</si>
  <si>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</si>
  <si>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</si>
  <si>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</si>
  <si>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</si>
  <si>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</si>
  <si>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</si>
  <si>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</si>
  <si>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</si>
  <si>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</si>
  <si>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</si>
  <si>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</si>
  <si>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</si>
  <si>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</si>
  <si>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</si>
  <si>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</si>
  <si>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</si>
  <si>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</si>
  <si>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</si>
  <si>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</si>
  <si>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</si>
  <si>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</si>
  <si>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</si>
  <si>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</si>
  <si>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</si>
  <si>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</si>
  <si>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</si>
  <si>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</si>
  <si>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</si>
  <si>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</si>
  <si>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</si>
  <si>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</si>
  <si>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</si>
  <si>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</si>
  <si>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</si>
  <si>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</si>
  <si>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</si>
  <si>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</si>
  <si>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</si>
  <si>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</si>
  <si>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</si>
  <si>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</si>
  <si>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</si>
  <si>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</si>
  <si>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</si>
  <si>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</si>
  <si>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</si>
  <si>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</si>
  <si>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</si>
  <si>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</si>
  <si>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</si>
  <si>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</si>
  <si>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</si>
  <si>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</si>
  <si>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</si>
  <si>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</si>
  <si>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</si>
  <si>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</si>
  <si>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</si>
  <si>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</si>
  <si>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</si>
  <si>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</si>
  <si>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</si>
  <si>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</si>
  <si>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</si>
  <si>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</si>
  <si>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</si>
  <si>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</si>
  <si>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</si>
  <si>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</si>
  <si>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</si>
  <si>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</si>
  <si>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</si>
  <si>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</si>
  <si>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</si>
  <si>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</si>
  <si>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</si>
  <si>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</si>
  <si>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</si>
  <si>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</si>
  <si>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</si>
  <si>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</si>
  <si>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</si>
  <si>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</si>
  <si>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</si>
  <si>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</si>
  <si>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</si>
  <si>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</si>
  <si>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</si>
  <si>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</si>
  <si>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</si>
  <si>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</si>
  <si>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</si>
  <si>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</si>
  <si>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</si>
  <si>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</si>
  <si>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</si>
  <si>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</si>
  <si>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</si>
  <si>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</si>
  <si>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</si>
  <si>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</si>
  <si>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</si>
  <si>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</si>
  <si>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</si>
  <si>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</si>
  <si>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</si>
  <si>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</si>
  <si>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</si>
  <si>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</si>
  <si>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</si>
  <si>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</si>
  <si>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</si>
  <si>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</si>
  <si>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</si>
  <si>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</si>
  <si>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</si>
  <si>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</si>
  <si>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</si>
  <si>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</si>
  <si>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</si>
  <si>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</si>
  <si>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</si>
  <si>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</si>
  <si>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</si>
  <si>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</si>
  <si>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</si>
  <si>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</si>
  <si>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</si>
  <si>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</si>
  <si>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</si>
  <si>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</si>
  <si>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</si>
  <si>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</si>
  <si>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</si>
  <si>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</si>
  <si>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</si>
  <si>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</si>
  <si>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</si>
  <si>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</si>
  <si>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</si>
  <si>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</si>
  <si>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</si>
  <si>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</si>
  <si>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</si>
  <si>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</si>
  <si>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</si>
  <si>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</si>
  <si>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</si>
  <si>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</si>
  <si>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</si>
  <si>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</si>
  <si>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</si>
  <si>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</si>
  <si>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</si>
  <si>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</si>
  <si>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</si>
  <si>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</si>
  <si>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</si>
  <si>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</si>
  <si>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</si>
  <si>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</si>
  <si>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</si>
  <si>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</si>
  <si>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</si>
  <si>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</si>
  <si>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</si>
  <si>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</si>
  <si>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</si>
  <si>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</si>
  <si>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</si>
  <si>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</si>
  <si>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</si>
  <si>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</si>
  <si>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</si>
  <si>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</si>
  <si>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</si>
  <si>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</si>
  <si>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</si>
  <si>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</si>
  <si>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</si>
  <si>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</si>
  <si>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</si>
  <si>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</si>
  <si>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</si>
  <si>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</si>
  <si>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</si>
  <si>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</si>
  <si>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</si>
  <si>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</si>
  <si>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</si>
  <si>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</si>
  <si>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</si>
  <si>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</si>
  <si>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</si>
  <si>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</si>
  <si>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</si>
  <si>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</si>
  <si>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</si>
  <si>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</si>
  <si>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</si>
  <si>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</si>
  <si>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</si>
  <si>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</si>
  <si>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</si>
  <si>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</si>
  <si>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</si>
  <si>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</si>
  <si>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</si>
  <si>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</si>
  <si>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</si>
  <si>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</si>
  <si>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</si>
  <si>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</si>
  <si>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</si>
  <si>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</si>
  <si>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</si>
  <si>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</si>
  <si>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</si>
  <si>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</si>
  <si>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</si>
  <si>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</si>
  <si>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</si>
  <si>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</si>
  <si>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</si>
  <si>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</si>
  <si>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</si>
  <si>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</si>
  <si>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</si>
  <si>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</si>
  <si>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</si>
  <si>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</si>
  <si>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</si>
  <si>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</si>
  <si>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</si>
  <si>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</si>
  <si>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</si>
  <si>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</si>
  <si>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</si>
  <si>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</si>
  <si>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</si>
  <si>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</si>
  <si>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</si>
  <si>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</si>
  <si>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</si>
  <si>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</si>
  <si>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</si>
  <si>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</si>
  <si>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</si>
  <si>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</si>
  <si>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</si>
  <si>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</si>
  <si>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</si>
  <si>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</si>
  <si>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</si>
  <si>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</si>
  <si>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</si>
  <si>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</si>
  <si>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</si>
  <si>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</si>
  <si>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</si>
  <si>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</si>
  <si>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</si>
  <si>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</si>
  <si>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</si>
  <si>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</si>
  <si>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</si>
  <si>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</si>
  <si>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</si>
  <si>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</si>
  <si>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</si>
  <si>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</si>
  <si>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</si>
  <si>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</si>
  <si>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</si>
  <si>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</si>
  <si>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</si>
  <si>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</si>
  <si>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</si>
  <si>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</si>
  <si>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</si>
  <si>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</si>
  <si>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</si>
  <si>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</si>
  <si>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</si>
  <si>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</si>
  <si>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</si>
  <si>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</si>
  <si>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</si>
  <si>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</si>
  <si>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</si>
  <si>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</si>
  <si>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</si>
  <si>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</si>
  <si>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</si>
  <si>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</si>
  <si>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</si>
  <si>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</si>
  <si>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</si>
  <si>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</si>
  <si>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</si>
  <si>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</si>
  <si>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</si>
  <si>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</si>
  <si>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</si>
  <si>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</si>
  <si>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</si>
  <si>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</si>
  <si>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</si>
  <si>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</si>
  <si>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</si>
  <si>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</si>
  <si>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</si>
  <si>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</si>
  <si>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</si>
  <si>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</si>
  <si>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</si>
  <si>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</si>
  <si>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</si>
  <si>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</si>
  <si>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</si>
  <si>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</si>
  <si>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</si>
  <si>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</si>
  <si>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</si>
  <si>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</si>
  <si>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</si>
  <si>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</si>
  <si>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</si>
  <si>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</si>
  <si>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</si>
  <si>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</si>
  <si>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</si>
  <si>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</si>
  <si>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</si>
  <si>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</si>
  <si>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</si>
  <si>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</si>
  <si>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</si>
  <si>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</si>
  <si>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</si>
  <si>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</si>
  <si>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</si>
  <si>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</si>
  <si>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</si>
  <si>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</si>
  <si>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</si>
  <si>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</si>
  <si>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</si>
  <si>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</si>
  <si>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</si>
  <si>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</si>
  <si>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</si>
  <si>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</si>
  <si>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</si>
  <si>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</si>
  <si>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</si>
  <si>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</si>
  <si>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</si>
  <si>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</si>
  <si>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</si>
  <si>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</si>
  <si>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</si>
  <si>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</si>
  <si>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</si>
  <si>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</si>
  <si>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</si>
  <si>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</si>
  <si>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</si>
  <si>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</si>
  <si>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</si>
  <si>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</si>
  <si>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</si>
  <si>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</si>
  <si>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</si>
  <si>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</si>
  <si>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</si>
  <si>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</si>
  <si>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</si>
  <si>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</si>
  <si>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</si>
  <si>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</si>
  <si>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</si>
  <si>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</si>
  <si>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</si>
  <si>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</si>
  <si>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</si>
  <si>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</si>
  <si>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</si>
  <si>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</si>
  <si>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</si>
  <si>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</si>
  <si>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</si>
  <si>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</si>
  <si>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</si>
  <si>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</si>
  <si>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</si>
  <si>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</si>
  <si>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</si>
  <si>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</si>
  <si>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</si>
  <si>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</si>
  <si>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</si>
  <si>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</si>
  <si>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</si>
  <si>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</si>
  <si>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</si>
  <si>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</si>
  <si>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</si>
  <si>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</si>
  <si>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</si>
  <si>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</si>
  <si>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</si>
  <si>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</si>
  <si>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</si>
  <si>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</si>
  <si>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</si>
  <si>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</si>
  <si>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</si>
  <si>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</si>
  <si>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</si>
  <si>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</si>
  <si>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</si>
  <si>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</si>
  <si>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</si>
  <si>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</si>
  <si>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</si>
  <si>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</si>
  <si>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</si>
  <si>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</si>
  <si>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</si>
  <si>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</si>
  <si>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</si>
  <si>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</si>
  <si>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</si>
  <si>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</si>
  <si>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</si>
  <si>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</si>
  <si>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</si>
  <si>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</si>
  <si>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</si>
  <si>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</si>
  <si>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</si>
  <si>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</si>
  <si>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</si>
  <si>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</si>
  <si>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</si>
  <si>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</si>
  <si>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</si>
  <si>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</si>
  <si>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</si>
  <si>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</si>
  <si>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</si>
  <si>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</si>
  <si>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</si>
  <si>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</si>
  <si>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</si>
  <si>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</si>
  <si>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</si>
  <si>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</si>
  <si>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</si>
  <si>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</si>
  <si>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</si>
  <si>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</si>
  <si>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</si>
  <si>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</si>
  <si>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</si>
  <si>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</si>
  <si>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</si>
  <si>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</si>
  <si>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</si>
  <si>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</si>
  <si>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</si>
  <si>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</si>
  <si>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</si>
  <si>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</si>
  <si>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</si>
  <si>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</si>
  <si>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</si>
  <si>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</si>
  <si>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</si>
  <si>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</si>
  <si>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</si>
  <si>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</si>
  <si>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</si>
  <si>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</si>
  <si>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</si>
  <si>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</si>
  <si>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</si>
  <si>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</si>
  <si>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</si>
  <si>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</si>
  <si>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</si>
  <si>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</si>
  <si>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</si>
  <si>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</si>
  <si>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</si>
  <si>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</si>
  <si>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</si>
  <si>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</si>
  <si>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</si>
  <si>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</si>
  <si>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</si>
  <si>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</si>
  <si>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</si>
  <si>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</si>
  <si>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</si>
  <si>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</si>
  <si>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</si>
  <si>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</si>
  <si>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</si>
  <si>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</si>
  <si>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</si>
  <si>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</si>
  <si>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</si>
  <si>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</si>
  <si>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</si>
  <si>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</si>
  <si>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</si>
  <si>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</si>
  <si>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</si>
  <si>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</si>
  <si>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</si>
  <si>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</si>
  <si>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</si>
  <si>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</si>
  <si>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</si>
  <si>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</si>
  <si>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</si>
  <si>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</si>
  <si>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</si>
  <si>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</si>
  <si>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</si>
  <si>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</si>
  <si>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</si>
  <si>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</si>
  <si>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</si>
  <si>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</si>
  <si>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</si>
  <si>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</si>
  <si>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</si>
  <si>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</si>
  <si>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</si>
  <si>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</si>
  <si>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</si>
  <si>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</si>
  <si>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</si>
  <si>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</si>
  <si>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</si>
  <si>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</si>
  <si>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</si>
  <si>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</si>
  <si>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</si>
  <si>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</si>
  <si>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</si>
  <si>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</si>
  <si>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</si>
  <si>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</si>
  <si>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</si>
  <si>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</si>
  <si>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</si>
  <si>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</si>
  <si>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</si>
  <si>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</si>
  <si>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</si>
  <si>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</si>
  <si>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</si>
  <si>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</si>
  <si>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</si>
  <si>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</si>
  <si>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</si>
  <si>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</si>
  <si>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</si>
  <si>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</si>
  <si>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</si>
  <si>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</si>
  <si>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</si>
  <si>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</si>
  <si>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</si>
  <si>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</si>
  <si>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</si>
  <si>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</si>
  <si>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</si>
  <si>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</si>
  <si>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</si>
  <si>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</si>
  <si>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</si>
  <si>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</si>
  <si>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</si>
  <si>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</si>
  <si>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</si>
  <si>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</si>
  <si>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</si>
  <si>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</si>
  <si>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</si>
  <si>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</si>
  <si>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</si>
  <si>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</si>
  <si>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</si>
  <si>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</si>
  <si>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</si>
  <si>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</si>
  <si>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</si>
  <si>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</si>
  <si>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</si>
  <si>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</si>
  <si>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</si>
  <si>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</si>
  <si>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</si>
  <si>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</si>
  <si>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</si>
  <si>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</si>
  <si>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</si>
  <si>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</si>
  <si>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</si>
  <si>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</si>
  <si>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</si>
  <si>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</si>
  <si>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</si>
  <si>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</si>
  <si>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</si>
  <si>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</si>
  <si>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</si>
  <si>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</si>
  <si>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</si>
  <si>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</si>
  <si>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</si>
  <si>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</si>
  <si>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</si>
  <si>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</si>
  <si>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</si>
  <si>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</si>
  <si>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</si>
  <si>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</si>
  <si>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</si>
  <si>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</si>
  <si>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</si>
  <si>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</si>
  <si>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</si>
  <si>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</si>
  <si>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</si>
  <si>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</si>
  <si>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</si>
  <si>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</si>
  <si>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</si>
  <si>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</si>
  <si>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</si>
  <si>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</si>
  <si>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</si>
  <si>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</si>
  <si>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</si>
  <si>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</si>
  <si>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</si>
  <si>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</si>
  <si>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</si>
  <si>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</si>
  <si>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</si>
  <si>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</si>
  <si>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</si>
  <si>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</si>
  <si>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</si>
  <si>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</si>
  <si>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</si>
  <si>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</si>
  <si>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</si>
  <si>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</si>
  <si>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</si>
  <si>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</si>
  <si>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</si>
  <si>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</si>
  <si>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</si>
  <si>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</si>
  <si>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</si>
  <si>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</si>
  <si>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</si>
  <si>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</si>
  <si>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</si>
  <si>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</si>
  <si>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</si>
  <si>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</si>
  <si>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</si>
  <si>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</si>
  <si>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</si>
  <si>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</si>
  <si>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</si>
  <si>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</si>
  <si>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</si>
  <si>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</si>
  <si>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</si>
  <si>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</si>
  <si>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</si>
  <si>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</si>
  <si>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</si>
  <si>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</si>
  <si>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</si>
  <si>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</si>
  <si>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</si>
  <si>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</si>
  <si>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</si>
  <si>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</si>
  <si>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</si>
  <si>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</si>
  <si>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</si>
  <si>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</si>
  <si>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</si>
  <si>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</si>
  <si>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</si>
  <si>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</si>
  <si>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</si>
  <si>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</si>
  <si>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</si>
  <si>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</si>
  <si>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</si>
  <si>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</si>
  <si>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</si>
  <si>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</si>
  <si>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</si>
  <si>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</si>
  <si>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</si>
  <si>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</si>
  <si>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</si>
  <si>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</si>
  <si>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</si>
  <si>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</si>
  <si>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</si>
  <si>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</si>
  <si>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</si>
  <si>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</si>
  <si>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</si>
  <si>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</si>
  <si>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</si>
  <si>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</si>
  <si>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</si>
  <si>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</si>
  <si>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</si>
  <si>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</si>
  <si>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</si>
  <si>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</si>
  <si>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</si>
  <si>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</si>
  <si>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</si>
  <si>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</si>
  <si>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</si>
  <si>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</si>
  <si>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</si>
  <si>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</si>
  <si>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</si>
  <si>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</si>
  <si>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</si>
  <si>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</si>
  <si>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</si>
  <si>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</si>
  <si>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</si>
  <si>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</si>
  <si>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</si>
  <si>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</si>
  <si>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</si>
  <si>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</si>
  <si>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</si>
  <si>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</si>
  <si>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</si>
  <si>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</si>
  <si>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</si>
  <si>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</si>
  <si>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</si>
  <si>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</si>
  <si>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</si>
  <si>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</si>
  <si>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</si>
  <si>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</si>
  <si>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</si>
  <si>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</si>
  <si>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</si>
  <si>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</si>
  <si>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</si>
  <si>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</si>
  <si>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</si>
  <si>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</si>
  <si>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</si>
  <si>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</si>
  <si>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</si>
  <si>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</si>
  <si>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</si>
  <si>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</si>
  <si>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</si>
  <si>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</si>
  <si>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</si>
  <si>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</si>
  <si>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</si>
  <si>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</si>
  <si>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</si>
  <si>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</si>
  <si>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</si>
  <si>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</si>
  <si>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</si>
  <si>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</si>
  <si>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</si>
  <si>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</si>
  <si>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</si>
  <si>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</si>
  <si>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</si>
  <si>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</si>
  <si>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</si>
  <si>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</si>
  <si>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</si>
  <si>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</si>
  <si>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</si>
  <si>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</si>
  <si>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</si>
  <si>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</si>
  <si>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</si>
  <si>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</si>
  <si>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</si>
  <si>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</si>
  <si>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</si>
  <si>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</si>
  <si>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</si>
  <si>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</si>
  <si>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</si>
  <si>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</si>
  <si>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</si>
  <si>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</si>
  <si>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</si>
  <si>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</si>
  <si>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</si>
  <si>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</si>
  <si>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</si>
  <si>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</si>
  <si>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</si>
  <si>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</si>
  <si>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</si>
  <si>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</si>
  <si>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</si>
  <si>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</si>
  <si>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</si>
  <si>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</si>
  <si>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</si>
  <si>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</si>
  <si>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</si>
  <si>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</si>
  <si>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</si>
  <si>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</si>
  <si>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</si>
  <si>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</si>
  <si>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</si>
  <si>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</si>
  <si>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</si>
  <si>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</si>
  <si>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</si>
  <si>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</si>
  <si>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</si>
  <si>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</si>
  <si>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</si>
  <si>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</si>
  <si>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</si>
  <si>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</si>
  <si>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</si>
  <si>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</si>
  <si>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</si>
  <si>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</si>
  <si>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</si>
  <si>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</si>
  <si>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</si>
  <si>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</si>
  <si>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</si>
  <si>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</si>
  <si>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</si>
  <si>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</si>
  <si>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</si>
  <si>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</si>
  <si>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</si>
  <si>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</si>
  <si>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</si>
  <si>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</si>
  <si>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</si>
  <si>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</si>
  <si>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</si>
  <si>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</si>
  <si>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</si>
  <si>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</si>
  <si>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</si>
  <si>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</si>
  <si>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</si>
  <si>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</si>
  <si>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</si>
  <si>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</si>
  <si>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</si>
  <si>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</si>
  <si>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</si>
  <si>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</si>
  <si>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</si>
  <si>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</si>
  <si>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</si>
  <si>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</si>
  <si>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</si>
  <si>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</si>
  <si>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</si>
  <si>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</si>
  <si>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</si>
  <si>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</si>
  <si>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</si>
  <si>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</si>
  <si>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</si>
  <si>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</si>
  <si>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</si>
  <si>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</si>
  <si>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</si>
  <si>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</si>
  <si>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</si>
  <si>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</si>
  <si>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</si>
  <si>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</si>
  <si>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</si>
  <si>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</si>
  <si>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</si>
  <si>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</si>
  <si>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</si>
  <si>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</si>
  <si>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</si>
  <si>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</si>
  <si>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</si>
  <si>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</si>
  <si>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</si>
  <si>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</si>
  <si>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</si>
  <si>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</si>
  <si>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</si>
  <si>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</si>
  <si>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</si>
  <si>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</si>
  <si>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</si>
  <si>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</si>
  <si>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</si>
  <si>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</si>
  <si>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</si>
  <si>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</si>
  <si>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</si>
  <si>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</si>
  <si>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</si>
  <si>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</si>
  <si>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</si>
  <si>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</si>
  <si>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</si>
  <si>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</si>
  <si>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</si>
  <si>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</si>
  <si>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</si>
  <si>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</si>
  <si>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</si>
  <si>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</si>
  <si>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</si>
  <si>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</si>
  <si>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</si>
  <si>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</si>
  <si>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</si>
  <si>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</si>
  <si>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</si>
  <si>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</si>
  <si>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</si>
  <si>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</si>
  <si>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</si>
  <si>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</si>
  <si>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</si>
  <si>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</si>
  <si>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</si>
  <si>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</si>
  <si>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</si>
  <si>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</si>
  <si>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</si>
  <si>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</si>
  <si>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</si>
  <si>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</si>
  <si>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</si>
  <si>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</si>
  <si>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</si>
  <si>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</si>
  <si>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</si>
  <si>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</si>
  <si>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</si>
  <si>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</si>
  <si>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</si>
  <si>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</si>
  <si>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</si>
  <si>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</si>
  <si>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</si>
  <si>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</si>
  <si>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</si>
  <si>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</si>
  <si>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</si>
  <si>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</si>
  <si>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</si>
  <si>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</si>
  <si>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</si>
  <si>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</si>
  <si>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</si>
  <si>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</si>
  <si>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</si>
  <si>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</si>
  <si>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</si>
  <si>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</si>
  <si>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</si>
  <si>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</si>
  <si>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</si>
  <si>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</si>
  <si>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</si>
  <si>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</si>
  <si>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</si>
  <si>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</si>
  <si>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</si>
  <si>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</si>
  <si>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</si>
  <si>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</si>
  <si>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</si>
  <si>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</si>
  <si>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</si>
  <si>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</si>
  <si>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</si>
  <si>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</si>
  <si>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</si>
  <si>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</si>
  <si>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</si>
  <si>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</si>
  <si>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</si>
  <si>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</si>
  <si>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</si>
  <si>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</si>
  <si>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</si>
  <si>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</si>
  <si>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</si>
  <si>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</si>
  <si>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</si>
  <si>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</si>
  <si>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</si>
  <si>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</si>
  <si>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</si>
  <si>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</si>
  <si>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</si>
  <si>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</si>
  <si>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</si>
  <si>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</si>
  <si>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</si>
  <si>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</si>
  <si>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</si>
  <si>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</si>
  <si>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</si>
  <si>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</si>
  <si>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</si>
  <si>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</si>
  <si>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</si>
  <si>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</si>
  <si>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</si>
  <si>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</si>
  <si>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</si>
  <si>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</si>
  <si>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</si>
  <si>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</si>
  <si>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</si>
  <si>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</si>
  <si>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</si>
  <si>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</si>
  <si>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</si>
  <si>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</si>
  <si>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</si>
  <si>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</si>
  <si>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</si>
  <si>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</si>
  <si>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</si>
  <si>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</si>
  <si>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</si>
  <si>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</si>
  <si>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</si>
  <si>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</si>
  <si>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</si>
  <si>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</si>
  <si>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</si>
  <si>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</si>
  <si>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</si>
  <si>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</si>
  <si>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</si>
  <si>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</si>
  <si>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</si>
  <si>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</si>
  <si>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</si>
  <si>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</si>
  <si>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</si>
  <si>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</si>
  <si>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</si>
  <si>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</si>
  <si>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</si>
  <si>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</si>
  <si>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</si>
  <si>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</si>
  <si>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</si>
  <si>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</si>
  <si>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</si>
  <si>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</si>
  <si>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</si>
  <si>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</si>
  <si>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</si>
  <si>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</si>
  <si>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</si>
  <si>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</si>
  <si>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</si>
  <si>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</si>
  <si>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</si>
  <si>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</si>
  <si>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</si>
  <si>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</si>
  <si>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</si>
  <si>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</si>
  <si>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</si>
  <si>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</si>
  <si>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</si>
  <si>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</si>
  <si>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</si>
  <si>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PCM-20251006-00000622</t>
  </si>
  <si>
    <t xml:space="preserve">Restored by PG </t>
  </si>
  <si>
    <t>PCM-20251006-00000709</t>
  </si>
  <si>
    <t xml:space="preserve"> 2025-10-06 08:51:48</t>
  </si>
  <si>
    <t>ETA 40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</si>
  <si>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</si>
  <si>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</si>
  <si>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</si>
  <si>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</si>
  <si>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</si>
  <si>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</si>
  <si>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</si>
  <si>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90 m</t>
  </si>
  <si>
    <t>PCM-20251006-00000611</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</si>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</sst>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2">
    <sortCondition ref="H1:H2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2"/>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273.43731539351575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0.12625081018632045</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45936.385741550926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45936.385741550926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45936.385741550926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45936.385741550926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45936.385741550926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45936.385741550926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45936.385741550926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45936.385741550926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45936.385741550926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45936.385741550926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45936.385741550926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45936.385741550926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45936.385741550926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45936.385741550926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45936.385741550926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45936.385741550926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45936.385741550926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45936.385741550926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45936.385741550926</v>
      </c>
      <c r="H22" s="68"/>
      <c r="I22" s="73" t="str">
        <f>IFERROR(VLOOKUP(D22,DB!A:F,6,0),"")</f>
        <v/>
      </c>
      <c r="J22" s="73" t="str">
        <f>IFERROR(VLOOKUP(D22,DB!A:G,7,0),"")</f>
        <v/>
      </c>
      <c r="K22" s="69"/>
      <c r="L22" s="70" t="str">
        <f>IFERROR(VLOOKUP(D22,DB!A:I,9,0),"")</f>
        <v/>
      </c>
    </row>
  </sheetData>
  <customSheetViews>
    <customSheetView guid="{F6042A99-DD27-4453-835D-0834D95730CC}" filter="1" showAutoFilter="1">
      <pageMargins left="0" right="0" top="0" bottom="0" header="0" footer="0"/>
      <autoFilter ref="B1:M1" xr:uid="{C92FF4A6-8468-48F1-BB1C-A04A2A3371EC}"/>
    </customSheetView>
  </customSheetViews>
  <dataValidations count="2">
    <dataValidation allowBlank="1" showInputMessage="1" showErrorMessage="1" sqref="E1" xr:uid="{5DBA255D-CDD9-49FB-AD3C-AF70AB4EE696}"/>
    <dataValidation type="list" allowBlank="1" showInputMessage="1" showErrorMessage="1" sqref="E2:E2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244.73395891203108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129.65865798611048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111.38590335648041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0.95362326388567453</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6</v>
      </c>
      <c r="D7" s="18" t="s">
        <v>15383</v>
      </c>
      <c r="E7" s="131" t="s">
        <v>39045</v>
      </c>
      <c r="F7" s="132">
        <v>45936.348078703704</v>
      </c>
      <c r="G7" s="133">
        <f ca="1">IFERROR(NOW()-F7,"-")</f>
        <v>3.7662615737644956E-2</v>
      </c>
      <c r="H7" s="132">
        <v>45936.330717592595</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45936.385741319442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45936.385741319442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45936.385741319442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45936.385741319442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45936.385741319442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45936.385741319442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45936.385741319442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45936.385741319442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45936.385741319442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45936.385741319442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45936.385741319442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45936.385741319442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45936.385741319442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45936.385741319442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45936.385741319442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45936.385741319442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45936.385741319442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45936.385741319442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45936.385741319442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45936.385741319442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45936.385741319442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45936.385741319442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45936.385741319442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45936.385741319442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45936.385741319442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45936.385741319442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45936.385741319442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45936.385741319442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45936.385741319442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45936.385741319442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45936.385741319442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45936.385741319442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45936.385741319442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45936.385741319442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45936.385741319442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45936.385741319442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45936.385741319442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45936.385741319442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45936.385741319442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45936.385741319442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45936.385741319442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45936.385741319442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45936.385741319442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45936.385741319442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45936.385741319442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45936.385741319442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45936.385741319442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45936.385741319442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45936.385741319442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45936.385741319442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45936.385741319442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45936.385741319442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45936.385741319442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45936.385741319442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45936.385741319442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45936.385741319442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45936.385741319442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45936.385741319442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45936.385741319442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45936.385741319442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45936.385741319442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45936.385741319442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45936.385741319442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45936.385741319442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45936.385741319442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45936.385741319442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45936.385741319442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45936.385741319442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45936.385741319442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45936.385741319442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45936.385741319442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45936.385741319442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45936.385741319442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45936.385741319442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45936.385741319442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45936.385741319442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45936.385741319442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45936.385741319442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45936.385741319442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45936.385741319442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45936.385741319442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45936.385741319442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45936.385741319442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45936.385741319442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45936.385741319442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45936.385741319442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45936.385741319442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45936.385741319442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45936.385741319442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45936.385741319442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45936.385741319442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45936.385741319442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45936.385741319442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45936.385741319442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45936.385741319442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45936.385741319442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45936.385741319442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45936.385741319442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45936.385741319442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45936.385741319442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45936.385741319442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45936.385741319442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45936.385741319442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45936.385741319442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45936.385741319442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45936.385741319442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45936.385741319442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45936.385741319442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45936.385741319442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45936.385741319442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45936.385741319442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45936.385741319442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45936.385741319442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45936.385741319442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45936.385741319442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45936.385741319442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45936.385741319442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45936.385741319442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45936.385741319442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45936.385741319442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45936.385741319442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45936.385741319442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45936.385741319442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45936.385741319442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45936.385741319442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45936.385741319442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45936.385741319442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45936.385741319442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45936.385741319442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45936.385741319442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45936.385741319442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45936.385741319442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45936.385741319442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45936.385741319442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45936.385741319442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45936.385741319442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45936.385741319442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45936.385741319442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45936.385741319442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45936.385741319442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45936.385741319442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45936.385741319442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45936.385741319442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45936.385741319442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45936.385741319442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45936.385741319442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45936.385741319442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45936.385741319442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45936.385741319442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45936.385741319442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45936.385741319442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45936.385741319442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45936.385741319442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45936.385741319442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45936.385741319442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45936.385741319442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45936.385741319442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45936.385741319442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45936.385741319442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45936.385741319442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45936.385741319442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45936.385741319442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45936.385741319442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45936.385741319442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45936.385741319442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45936.385741319442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45936.385741319442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45936.385741319442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45936.385741319442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45936.385741319442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45936.385741319442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45936.385741319442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45936.385741319442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45936.385741319442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45936.385741319442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45936.385741319442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45936.385741319442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45936.385741319442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45936.385741319442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45936.385741319442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45936.385741319442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45936.385741319442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45936.385741319442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45936.385741319442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45936.385741319442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45936.385741319442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45936.385741319442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45936.385741319442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45936.385741319442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45936.385741319442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45936.385741319442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45936.385741319442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45936.385741319442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45936.385741319442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45936.385741319442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45936.385741319442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45936.385741319442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45936.385741319442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45936.385741319442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45936.385741319442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45936.385741319442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45936.385741319442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45936.385741319442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45936.385741319442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45936.385741319442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45936.385741319442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45936.385741319442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45936.385741319442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45936.385741319442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45936.385741319442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45936.385741319442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45936.385741319442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45936.385741319442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45936.385741319442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45936.385741319442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45936.385741319442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45936.385741319442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45936.385741319442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45936.385741319442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45936.385741319442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45936.385741319442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45936.385741319442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45936.385741319442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45936.385741319442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45936.385741319442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45936.385741319442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45936.385741319442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45936.385741319442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45936.385741319442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45936.385741319442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45936.385741319442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45936.385741319442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45936.385741319442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45936.385741319442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45936.385741319442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45936.385741319442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45936.385741319442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45936.385741319442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45936.385741319442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45936.385741319442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45936.385741319442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45936.385741319442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45936.385741319442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45936.385741319442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45936.385741319442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45936.385741319442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45936.385741319442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45936.385741319442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45936.385741319442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45936.385741319442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45936.385741319442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45936.385741319442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45936.385741319442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45936.385741319442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45936.385741319442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45936.385741319442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45936.385741319442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45936.385741319442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45936.385741319442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45936.385741319442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45936.385741319442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13423</v>
      </c>
      <c r="E2" s="18" t="s">
        <v>38964</v>
      </c>
      <c r="F2" s="20">
        <v>45936.374178240738</v>
      </c>
      <c r="G2" s="21">
        <f t="shared" ref="G2:G45" ca="1" si="0">IFERROR(NOW()-F2,"-")</f>
        <v>1.1563078704057261E-2</v>
      </c>
      <c r="H2" s="22" t="s">
        <v>39059</v>
      </c>
      <c r="I2" s="19" t="str">
        <f>IFERROR(VLOOKUP(D2,DB!A:F,6,0),"")</f>
        <v>SCECO</v>
      </c>
      <c r="J2" s="18" t="str">
        <f>IFERROR(VLOOKUP(D2,DB!A:G,7,0),"")</f>
        <v>Dead</v>
      </c>
      <c r="K2" s="50" t="s">
        <v>39060</v>
      </c>
      <c r="L2" s="23" t="str">
        <f>IFERROR(VLOOKUP(D2,DB!A:I,9,0),"")</f>
        <v>Latis</v>
      </c>
    </row>
    <row r="3" spans="1:13" ht="15" customHeight="1">
      <c r="A3" s="19"/>
      <c r="B3" s="75" t="str">
        <f>IFERROR(VLOOKUP(D3,DB!A:K,11,0),"")</f>
        <v>R3</v>
      </c>
      <c r="C3" s="18"/>
      <c r="D3" s="18" t="s">
        <v>20383</v>
      </c>
      <c r="E3" s="18"/>
      <c r="F3" s="20"/>
      <c r="G3" s="21">
        <f t="shared" ca="1" si="0"/>
        <v>45936.385741319442</v>
      </c>
      <c r="H3" s="22"/>
      <c r="I3" s="19" t="str">
        <f>IFERROR(VLOOKUP(D3,DB!A:F,6,0),"")</f>
        <v>SCECO</v>
      </c>
      <c r="J3" s="18" t="str">
        <f>IFERROR(VLOOKUP(D3,DB!A:G,7,0),"")</f>
        <v>Good</v>
      </c>
      <c r="K3" s="50"/>
      <c r="L3" s="23" t="str">
        <f>IFERROR(VLOOKUP(D3,DB!A:I,9,0),"")</f>
        <v>Latis</v>
      </c>
    </row>
    <row r="4" spans="1:13" ht="15" customHeight="1">
      <c r="A4" s="19"/>
      <c r="B4" s="75" t="str">
        <f>IFERROR(VLOOKUP(D4,DB!A:K,11,0),"")</f>
        <v/>
      </c>
      <c r="C4" s="18"/>
      <c r="D4" s="18"/>
      <c r="E4" s="18"/>
      <c r="F4" s="20"/>
      <c r="G4" s="21">
        <f t="shared" ca="1" si="0"/>
        <v>45936.385741319442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45936.385741319442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45936.385741319442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45936.385741319442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45936.385741319442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45936.385741319442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45936.385741319442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45936.385741319442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45936.385741319442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45936.385741319442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45936.385741319442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45936.385741319442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45936.385741319442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45936.385741319442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45936.385741319442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45936.385741319442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45936.385741319442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45936.385741319442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45936.385741319442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45936.385741319442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45936.385741319442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45936.385741319442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45936.385741319442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45936.385741319442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45936.385741319442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45936.385741319442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45936.385741319442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45936.385741319442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45936.385741319442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45936.385741319442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45936.385741319442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45936.385741319442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45936.385741319442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45936.385741319442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45936.385741319442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45936.385741319442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45936.385741319442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45936.385741319442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45936.385741319442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45936.385741319442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45936.385741319442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45936.385741319442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45936.385741319442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45936.385741319442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45936.385741319442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45936.385741319442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45936.385741319442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45936.385741319442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45936.385741319442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45936.385741319442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45936.385741319442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45936.385741319442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45936.385741319442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45936.385741319442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45936.385741319442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45936.385741319442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45936.385741319442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45936.385741319442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45936.385741319442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45936.385741319442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45936.385741319442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45936.385741319442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45936.385741319442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45936.385741319442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45936.385741319442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45936.385741319442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45936.385741319442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45936.385741319442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45936.385741319442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45936.385741319442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45936.385741319442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45936.385741319442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45936.385741319442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45936.385741319442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45936.385741319442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45936.385741319442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45936.385741319442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45936.385741319442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45936.385741319442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45936.385741319442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45936.385741319442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45936.385741319442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45936.385741319442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45936.385741319442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45936.385741319442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45936.385741319442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45936.385741319442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45936.385741319442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45936.385741319442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45936.385741319442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45936.385741319442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45936.385741319442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45936.385741319442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45936.385741319442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45936.385741319442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45936.385741319442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45936.385741319442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45936.385741319442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45936.385741319442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45936.385741319442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45936.385741319442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45936.385741319442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45936.385741319442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45936.385741319442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45936.385741319442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45936.385741319442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45936.385741319442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45936.385741319442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45936.385741319442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45936.385741319442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45936.385741319442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45936.385741319442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45936.385741319442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45936.385741319442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45936.385741319442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45936.385741319442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45936.385741319442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45936.385741319442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45936.385741319442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45936.385741319442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45936.385741319442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45936.385741319442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45936.385741319442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45936.385741319442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45936.385741319442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45936.385741319442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45936.385741319442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45936.385741319442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45936.385741319442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45936.385741319442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45936.385741319442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45936.385741319442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45936.385741319442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45936.385741319442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45936.385741319442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45936.385741319442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45936.385741319442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45936.385741319442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45936.385741319442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45936.385741319442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45936.385741319442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45936.385741319442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45936.385741319442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45936.385741319442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45936.385741319442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45936.385741319442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45936.385741319442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45936.385741319442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45936.385741319442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45936.385741319442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45936.385741319442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45936.385741319442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45936.385741319442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45936.385741319442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45936.385741319442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45936.385741319442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45936.385741319442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45936.385741319442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45936.385741319442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45936.385741319442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45936.385741319442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45936.385741319442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45936.385741319442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45936.385741319442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45936.385741319442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45936.385741319442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45936.385741319442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45936.385741319442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45936.385741319442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45936.385741319442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45936.385741319442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45936.385741319442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45936.385741319442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45936.385741319442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45936.385741319442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45936.385741319442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45936.385741319442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45936.385741319442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45936.385741319442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45936.385741319442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45936.385741319442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45936.385741319442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45936.385741319442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45936.385741319442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45936.385741319442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45936.385741319442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45936.385741319442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45936.385741319442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45936.385741319442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45936.385741319442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45936.385741319442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45936.385741319442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45936.385741319442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45936.385741319442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45936.385741319442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45936.385741319442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45936.385741319442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45936.385741319442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45936.385741319442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45936.385741319442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45936.385741319442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45936.385741319442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45936.385741319442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45936.385741319442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45936.385741319442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45936.385741319442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45936.385741319442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45936.385741319442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45936.385741319442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45936.385741319442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45936.385741319442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45936.385741319442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45936.385741319442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45936.385741319442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45936.385741319442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45936.385741319442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45936.385741319442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45936.385741319442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45936.385741319442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45936.385741319442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45936.385741319442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45936.385741319442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45936.385741319442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45936.385741319442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45936.385741319442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45936.385741319442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45936.385741319442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45936.385741319442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45936.385741319442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45936.385741319442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45936.385741319442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45936.385741319442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45936.385741319442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45936.385741319442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45936.385741319442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45936.385741319442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45936.385741319442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45936.385741319442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45936.385741319442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45936.385741319442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45936.385741319442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45936.385741319442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45936.385741319442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45936.385741319442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45936.385741319442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45936.385741319442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45936.385741319442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45936.385741319442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45936.385741319442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45936.385741319442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45936.385741319442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45936.385741319442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45936.385741319442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45936.385741319442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45936.385741319442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45936.385741319442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45936.385741319442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45936.385741319442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45936.385741319442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45936.385741319442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45936.385741319442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45936.385741319442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45936.385741319442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45936.385741319442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45936.385741319442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45936.385741319442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45936.385741319442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45936.385741319442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45936.385741319442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45936.385741319442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45936.385741319442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45936.385741319442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45936.385741319442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45936.385741319442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45936.385741319442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45936.385741319442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45936.385741319442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45936.385741319442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45936.385741319442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45936.385741319442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45936.385741319442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45936.385741319442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45936.385741319442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45936.385741319442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45936.385741319442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45936.385741319442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45936.385741319442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45936.385741319442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45936.385741319442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45936.385741319442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45936.385741319442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45936.385741319442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45936.385741319442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45936.385741319442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45936.385741319442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45936.385741319442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45936.385741319442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45936.385741319442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45936.385741319442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45936.385741550926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45936.385741550926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45936.385741550926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45936.385741550926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45936.385741550926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45936.385741550926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45936.385741550926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45936.385741550926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45936.385741550926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45936.385741550926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45936.385741550926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45936.385741550926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45936.385741550926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45936.385741550926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45936.385741550926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45936.385741550926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45936.385741550926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45936.385741550926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45936.385741550926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45936.385741550926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45936.385741550926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45936.385741550926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45936.385741550926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45936.385741550926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45936.385741550926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45936.385741550926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45936.385741550926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45936.385741550926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45936.385741550926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45936.385741550926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45936.385741550926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45936.385741550926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45936.385741550926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45936.385741550926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45936.385741550926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45936.385741550926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45936.385741550926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45936.385741550926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45936.385741550926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45936.385741550926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45936.385741550926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45936.385741550926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45936.385741550926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45936.385741550926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45936.385741550926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45936.385741550926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45936.385741550926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45936.385741550926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45936.385741550926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45936.385741550926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45936.385741550926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45936.385741550926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45936.385741550926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45936.385741550926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45936.385741550926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45936.385741550926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45936.385741550926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45936.385741550926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45936.385741550926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45936.385741550926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45936.385741550926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45936.385741550926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45936.385741550926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45936.385741550926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45936.385741550926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45936.385741550926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45936.385741550926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45936.385741550926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45936.385741550926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45936.385741550926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45936.385741550926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45936.385741550926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45936.385741550926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45936.385741550926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45936.385741550926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45936.385741550926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45936.385741550926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45936.385741550926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45936.385741550926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45936.385741550926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45936.385741550926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45936.385741550926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45936.385741550926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45936.385741550926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45936.385741550926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45936.385741550926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45936.385741550926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45936.385741550926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45936.385741550926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45936.385741550926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45936.385741550926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45936.385741550926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45936.385741550926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45936.385741550926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45936.385741550926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45936.385741550926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45936.385741550926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45936.385741550926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45936.385741550926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45936.385741550926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45936.385741550926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45936.385741550926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45936.385741550926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45936.385741550926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45936.385741550926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45936.385741550926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45936.385741550926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45936.385741550926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45936.385741550926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45936.385741550926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45936.385741550926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45936.385741550926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45936.385741550926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45936.385741550926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45936.385741550926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45936.385741550926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45936.385741550926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45936.385741550926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45936.385741550926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45936.385741550926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45936.385741550926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45936.385741550926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45936.385741550926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45936.385741550926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45936.385741550926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45936.385741550926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45936.385741550926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45936.385741550926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45936.385741550926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45936.385741550926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45936.385741550926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45936.385741550926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45936.385741550926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45936.385741550926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45936.385741550926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45936.385741550926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45936.385741550926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45936.385741550926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45936.385741550926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45936.385741550926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45936.385741550926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45936.385741550926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45936.385741550926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45936.385741550926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45936.385741550926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45936.385741550926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45936.385741550926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45936.385741550926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45936.385741550926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45936.385741550926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45936.385741550926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45936.385741550926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45936.385741550926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45936.385741550926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45936.385741550926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45936.385741550926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45936.385741550926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45936.385741550926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45936.385741550926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45936.385741550926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45936.385741550926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45936.385741550926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45936.385741550926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45936.385741550926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45936.385741550926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45936.385741550926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45936.385741550926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45936.385741550926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45936.385741550926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45936.385741550926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45936.385741550926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45936.385741550926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45936.385741550926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45936.385741550926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45936.385741550926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45936.385741550926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45936.385741550926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45936.385741550926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45936.385741550926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45936.385741550926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45936.385741550926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45936.385741550926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45936.385741550926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45936.385741550926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45936.385741550926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45936.385741550926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45936.385741550926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45936.385741550926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45936.385741550926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45936.385741550926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45936.385741550926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45936.385741550926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45936.385741550926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45936.385741550926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45936.385741550926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45936.385741550926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45936.385741550926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45936.385741550926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45936.385741550926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45936.385741550926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45936.385741550926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45936.385741550926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45936.385741550926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45936.385741550926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45936.385741550926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45936.385741550926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45936.385741550926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45936.385741550926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45936.385741550926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45936.385741550926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45936.385741550926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45936.385741550926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45936.385741550926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45936.385741550926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45936.385741550926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45936.385741550926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45936.385741550926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45936.385741550926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45936.385741550926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45936.385741550926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45936.385741550926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45936.385741550926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45936.385741550926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45936.385741550926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45936.385741550926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45936.385741550926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45936.385741550926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45936.385741550926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45936.385741550926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45936.385741550926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45936.385741550926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45936.385741550926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45936.385741550926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45936.385741550926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45936.385741550926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45936.385741550926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45936.385741550926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45936.385741550926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45936.385741550926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45936.385741550926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45936.385741550926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45936.385741550926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45936.385741550926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45936.385741550926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45936.385741550926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45936.385741550926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45936.385741550926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45936.385741550926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45936.385741550926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45936.385741550926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45936.385741550926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45936.385741550926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45936.385741550926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45936.385741550926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45936.385741550926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45936.385741550926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45936.385741550926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45936.385741550926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45936.385741550926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45936.385741550926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45936.385741550926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45936.385741550926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45936.385741550926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45936.385741550926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45936.385741550926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45936.385741550926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45936.385741550926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45936.385741550926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45936.385741550926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45936.385741550926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45936.385741550926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45936.385741550926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45936.385741550926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45936.385741550926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45936.385741550926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45936.385741550926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45936.385741550926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45936.385741550926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45936.385741550926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45936.385741550926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45936.385741550926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45936.385741550926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45936.385741550926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45936.385741550926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45936.385741550926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45936.385741550926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45936.385741550926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45936.385741550926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45936.385741550926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45936.385741550926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45936.385741550926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45936.385741550926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45936.385741550926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45936.385741550926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45936.385741550926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45936.385741550926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45936.385741550926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45936.385741550926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45936.385741550926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45936.385741550926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45936.385741550926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45936.385741550926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45936.385741550926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45936.385741550926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45936.385741550926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45936.385741550926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45936.385741550926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45936.385741550926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45936.385741550926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45936.385741550926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45936.385741550926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45936.385741550926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45936.385741550926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45936.385741550926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45936.385741550926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45936.385741550926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45936.385741550926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45936.385741550926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45936.385741550926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45936.385741550926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45936.385741550926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45936.385741550926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45936.385741550926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45936.385741550926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45936.385741550926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45936.385741550926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45936.385741550926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45936.385741550926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45936.385741550926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45936.385741550926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45936.385741550926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45936.385741550926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45936.385741550926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45936.385741550926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45936.385741550926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45936.385741550926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45936.385741550926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45936.385741550926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45936.385741550926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45936.385741550926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45936.385741550926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45936.385741550926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45936.385741550926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45936.385741550926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45936.385741550926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45936.385741550926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45936.385741550926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45936.385741550926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45936.385741550926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45936.385741550926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45936.385741550926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45936.385741550926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45936.385741550926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45936.385741550926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45936.385741550926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45936.385741550926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45936.385741550926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45936.385741550926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45936.385741550926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45936.385741550926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45936.385741550926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45936.385741550926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45936.385741550926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45936.385741550926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45936.385741550926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45936.385741550926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45936.385741550926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45936.385741550926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45936.385741550926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45936.385741550926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45936.385741550926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45936.385741550926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45936.385741550926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45936.385741550926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45936.385741550926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45936.385741550926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45936.385741550926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45936.385741550926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45936.385741550926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45936.385741550926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45936.385741550926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45936.385741550926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45936.385741550926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45936.385741550926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45936.385741550926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45936.385741550926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45936.385741550926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45936.385741550926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45936.385741550926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45936.385741550926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45936.385741550926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45936.385741550926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45936.385741550926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45936.385741550926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45936.385741550926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45936.385741550926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45936.385741550926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45936.385741550926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45936.385741550926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45936.385741550926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45936.385741550926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45936.385741550926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45936.385741550926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45936.385741550926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45936.385741550926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45936.385741550926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45936.385741550926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45936.385741550926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45936.385741550926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45936.385741550926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45936.385741550926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45936.385741550926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45936.385741550926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45936.385741550926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45936.385741550926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45936.385741550926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45936.385741550926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45936.385741550926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45936.385741550926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45936.385741550926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45936.385741550926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45936.385741550926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45936.385741550926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45936.385741550926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45936.385741550926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45936.385741550926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45936.385741550926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45936.385741550926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45936.385741550926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45936.385741550926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45936.385741550926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45936.385741550926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45936.385741550926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45936.385741550926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45936.385741550926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45936.385741550926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45936.385741550926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45936.385741550926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45936.385741550926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45936.385741550926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45936.385741550926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45936.385741550926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45936.385741550926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45936.385741550926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45936.385741550926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45936.385741550926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45936.385741550926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45936.385741550926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45936.385741550926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45936.385741550926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45936.385741550926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45936.385741550926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45936.385741550926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45936.385741550926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45936.385741550926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45936.385741550926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45936.385741550926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45936.385741550926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45936.385741550926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45936.385741550926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45936.385741550926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45936.385741550926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45936.385741550926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45936.385741550926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45936.385741550926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45936.385741550926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45936.385741550926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45936.385741550926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45936.385741550926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45936.385741550926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45936.385741550926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45936.385741550926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45936.385741550926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45936.385741550926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45936.385741550926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45936.385741550926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45936.385741550926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45936.385741550926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45936.385741550926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45936.385741550926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45936.385741550926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45936.385741550926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45936.385741550926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45936.385741550926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45936.385741550926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45936.385741550926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45936.385741550926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45936.385741550926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45936.385741550926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45936.385741550926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45936.385741550926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45936.385741550926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45936.385741550926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45936.385741550926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45936.385741550926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45936.385741550926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45936.385741550926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45936.385741550926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45936.385741550926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45936.385741550926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45936.385741550926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45936.385741550926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45936.385741550926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45936.385741550926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45936.385741550926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45936.385741550926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45936.385741550926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45936.385741550926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45936.385741550926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45936.385741550926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45936.385741550926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45936.385741550926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45936.385741550926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45936.385741550926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45936.385741550926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45936.385741550926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45936.385741550926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45936.385741550926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45936.385741550926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45936.385741550926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45936.385741550926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45936.385741550926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45936.385741550926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45936.385741550926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45936.385741550926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45936.385741550926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45936.385741550926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45936.385741550926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45936.385741550926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45936.385741550926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45936.385741550926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45936.385741550926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45936.385741550926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45936.385741550926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45936.385741550926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45936.385741550926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45936.385741550926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45936.385741550926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45936.385741550926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45936.385741550926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45936.385741550926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45936.385741550926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45936.385741550926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45936.385741550926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45936.385741550926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45936.385741550926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45936.385741550926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45936.385741550926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45936.385741550926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45936.385741550926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45936.385741550926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45936.385741550926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45936.385741550926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45936.385741550926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45936.385741550926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45936.385741550926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45936.385741550926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45936.385741550926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45936.385741550926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45936.385741550926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45936.385741550926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45936.385741550926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45936.385741550926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45936.385741550926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45936.385741550926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45936.385741550926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45936.385741550926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45936.385741550926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45936.385741550926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45936.385741550926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45936.385741550926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45936.385741550926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45936.385741550926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45936.385741550926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45936.385741550926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45936.385741550926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45936.385741550926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45936.385741550926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45936.385741550926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45936.385741550926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45936.385741550926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45936.385741550926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45936.385741550926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45936.385741550926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45936.385741550926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45936.385741550926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45936.385741550926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45936.385741550926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45936.385741550926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45936.385741550926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45936.385741550926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45936.385741550926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45936.385741550926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45936.385741550926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45936.385741550926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45936.385741550926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45936.385741550926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45936.385741550926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45936.385741550926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45936.385741550926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45936.385741550926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45936.385741550926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45936.385741550926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45936.385741550926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45936.385741550926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45936.385741550926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45936.385741550926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45936.385741550926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45936.385741550926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45936.385741550926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45936.385741550926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45936.385741550926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45936.385741550926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45936.385741550926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45936.385741550926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45936.385741550926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45936.385741550926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45936.385741550926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45936.385741550926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45936.385741550926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45936.385741550926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45936.385741550926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45936.385741550926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45936.385741550926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45936.385741550926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45936.385741550926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45936.385741550926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45936.385741550926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45936.385741550926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45936.385741550926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45936.385741550926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45936.385741550926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45936.385741550926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45936.385741550926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45936.385741550926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45936.385741550926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45936.385741550926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45936.385741550926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45936.385741550926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45936.385741550926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45936.385741550926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45936.385741550926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45936.385741550926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45936.385741550926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45936.385741550926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45936.385741550926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45936.385741550926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45936.385741550926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45936.385741550926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45936.385741550926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45936.385741550926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45936.385741550926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45936.385741550926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45936.385741550926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45936.385741550926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45936.385741550926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45936.385741550926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45936.385741550926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45936.385741550926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45936.385741550926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45936.385741550926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45936.385741550926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45936.385741550926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45936.385741550926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45936.385741550926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45936.385741550926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45936.385741550926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45936.385741550926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45936.385741550926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45936.385741550926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45936.385741550926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45936.385741550926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45936.385741550926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45936.385741550926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45936.385741550926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45936.385741550926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45936.385741550926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45936.385741550926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45936.385741550926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45936.385741550926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45936.385741550926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45936.385741550926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45936.385741550926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45936.385741550926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45936.385741550926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45936.385741550926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45936.385741550926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45936.385741550926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45936.385741550926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45936.385741550926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45936.385741550926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45936.385741550926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45936.385741550926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45936.385741550926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45936.385741550926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45936.385741550926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45936.385741550926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45936.385741550926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45936.385741550926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45936.385741550926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45936.385741550926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45936.385741550926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45936.385741550926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45936.385741550926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45936.385741550926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45936.385741550926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45936.385741550926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45936.385741550926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45936.385741550926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45936.385741550926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45936.385741550926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45936.385741550926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45936.385741550926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45936.385741550926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45936.385741550926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45936.385741550926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45936.385741550926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45936.385741550926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45936.385741550926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45936.385741550926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45936.385741550926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45936.385741550926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45936.385741550926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45936.385741550926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45936.385741550926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45936.385741550926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45936.385741550926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45936.385741550926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45936.385741550926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45936.385741550926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45936.385741550926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45936.385741550926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45936.385741550926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45936.385741550926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45936.385741550926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45936.385741550926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45936.385741550926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45936.385741550926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45936.385741550926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45936.385741550926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45936.385741550926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45936.385741550926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45936.385741550926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45936.385741550926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45936.385741550926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45936.385741550926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45936.385741550926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45936.385741550926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45936.385741550926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45936.385741550926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45936.385741550926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45936.385741550926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45936.385741550926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45936.385741550926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45936.385741550926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45936.385741550926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45936.385741550926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45936.385741550926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45936.385741550926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45936.385741550926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45936.385741550926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45936.385741550926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45936.385741550926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45936.385741550926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45936.385741550926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45936.385741550926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45936.385741550926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45936.385741550926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45936.385741550926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45936.385741550926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45936.385741550926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45936.385741550926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45936.385741550926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45936.385741550926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45936.385741550926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45936.385741550926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45936.385741550926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45936.385741550926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45936.385741550926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45936.385741550926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45936.385741550926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45936.385741550926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45936.385741550926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45936.385741550926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45936.385741550926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45936.385741550926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45936.385741550926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45936.385741550926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45936.385741550926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45936.385741550926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45936.385741550926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45936.385741550926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45936.385741550926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45936.385741550926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45936.385741550926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45936.385741550926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45936.385741550926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45936.385741550926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45936.385741550926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45936.385741550926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45936.385741550926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45936.385741550926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45936.385741550926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45936.385741550926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45936.385741550926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45936.385741550926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45936.385741550926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45936.385741550926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45936.385741550926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45936.385741550926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45936.385741550926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45936.385741550926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45936.385741550926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45936.385741550926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45936.385741550926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45936.385741550926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45936.385741550926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45936.385741550926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45936.385741550926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45936.385741550926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45936.385741550926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45936.385741550926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45936.385741550926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45936.385741550926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45936.385741550926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45936.385741550926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45936.385741550926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45936.385741550926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45936.385741550926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45936.385741550926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45936.385741550926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45936.385741550926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45936.385741550926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45936.385741550926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45936.385741550926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45936.385741550926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45936.385741550926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45936.385741550926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45936.385741550926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45936.385741550926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45936.385741550926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45936.385741550926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45936.385741550926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45936.385741550926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45936.385741550926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45936.385741550926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45936.385741550926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45936.385741550926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45936.385741550926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45936.385741550926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45936.385741550926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45936.385741550926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45936.385741550926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45936.385741550926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45936.385741550926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45936.385741550926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45936.385741550926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45936.385741550926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45936.385741550926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45936.385741550926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45936.385741550926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45936.385741550926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45936.385741550926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45936.385741550926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45936.385741550926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45936.385741550926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45936.385741550926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45936.385741550926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45936.385741550926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45936.385741550926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45936.385741550926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45936.385741550926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45936.385741550926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45936.385741550926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45936.385741550926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45936.385741550926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45936.385741550926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45936.385741550926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45936.385741550926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45936.385741550926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45936.385741550926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45936.385741550926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45936.385741550926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45936.385741550926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45936.385741550926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45936.385741550926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45936.385741550926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45936.385741550926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45936.385741550926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45936.385741550926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45936.385741550926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45936.385741550926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45936.385741550926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45936.385741550926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45936.385741550926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45936.385741550926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45936.385741550926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45936.385741550926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45936.385741550926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45936.385741550926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45936.385741550926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45936.385741550926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45936.385741550926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45936.385741550926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45936.385741550926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45936.385741550926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45936.385741550926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45936.385741550926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45936.385741550926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45936.385741550926</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232.90502372684568</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1.2287968749951688</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0" t="str">
        <f>IFERROR(VLOOKUP(D4,DB!A:K,11,0),"")</f>
        <v>R4</v>
      </c>
      <c r="C4" s="141">
        <v>2</v>
      </c>
      <c r="D4" s="142" t="s">
        <v>24086</v>
      </c>
      <c r="E4" s="143" t="s">
        <v>38964</v>
      </c>
      <c r="F4" s="144">
        <v>45936.2</v>
      </c>
      <c r="G4" s="145">
        <f ca="1">IFERROR(NOW()-F4,"")</f>
        <v>0.18574131944478722</v>
      </c>
      <c r="H4" s="144">
        <v>45936.191527777781</v>
      </c>
      <c r="I4" s="140" t="str">
        <f>IFERROR(VLOOKUP(D4,DB!A:F,6,0),"")</f>
        <v>SCECO</v>
      </c>
      <c r="J4" s="140" t="str">
        <f>IFERROR(VLOOKUP(D4,DB!A:G,7,0),"")</f>
        <v>Dead</v>
      </c>
      <c r="K4" s="147" t="s">
        <v>39066</v>
      </c>
      <c r="L4" s="142" t="str">
        <f>IFERROR(VLOOKUP(D4,DB!A:I,9,0),"")</f>
        <v>Latis</v>
      </c>
    </row>
    <row r="5" spans="1:16" ht="15" customHeight="1">
      <c r="A5" s="140" t="s">
        <v>39067</v>
      </c>
      <c r="B5" s="140" t="str">
        <f>IFERROR(VLOOKUP(D5,DB!A:K,11,0),"")</f>
        <v>R4</v>
      </c>
      <c r="C5" s="141">
        <v>1</v>
      </c>
      <c r="D5" s="142" t="s">
        <v>36197</v>
      </c>
      <c r="E5" s="143" t="s">
        <v>38964</v>
      </c>
      <c r="F5" s="144">
        <v>45936.343634259261</v>
      </c>
      <c r="G5" s="145">
        <f ca="1">IFERROR(NOW()-F5,"")</f>
        <v>4.2107060180569533E-2</v>
      </c>
      <c r="H5" s="144">
        <v>45936.33798611111</v>
      </c>
      <c r="I5" s="140" t="str">
        <f>IFERROR(VLOOKUP(D5,DB!A:F,6,0),"")</f>
        <v>Generator-SG</v>
      </c>
      <c r="J5" s="140" t="str">
        <f>IFERROR(VLOOKUP(D5,DB!A:G,7,0),"")</f>
        <v>Dead</v>
      </c>
      <c r="K5" s="147" t="s">
        <v>39068</v>
      </c>
      <c r="L5" s="142" t="str">
        <f>IFERROR(VLOOKUP(D5,DB!A:I,9,0),"")</f>
        <v>Latis</v>
      </c>
    </row>
    <row r="6" spans="1:16" ht="15" customHeight="1">
      <c r="A6" s="140" t="s">
        <v>39069</v>
      </c>
      <c r="B6" s="140" t="str">
        <f>IFERROR(VLOOKUP(D6,DB!A:K,11,0),"")</f>
        <v>R4</v>
      </c>
      <c r="C6" s="141">
        <v>1</v>
      </c>
      <c r="D6" s="142" t="s">
        <v>36976</v>
      </c>
      <c r="E6" s="143" t="s">
        <v>38964</v>
      </c>
      <c r="F6" s="144">
        <v>45936.342303240737</v>
      </c>
      <c r="G6" s="145">
        <f ca="1">IFERROR(NOW()-F6,"")</f>
        <v>4.3438078704639338E-2</v>
      </c>
      <c r="H6" s="144">
        <v>45936.336504629631</v>
      </c>
      <c r="I6" s="140" t="str">
        <f>IFERROR(VLOOKUP(D6,DB!A:F,6,0),"")</f>
        <v>SCECO</v>
      </c>
      <c r="J6" s="140" t="str">
        <f>IFERROR(VLOOKUP(D6,DB!A:G,7,0),"")</f>
        <v>Vandalized</v>
      </c>
      <c r="K6" s="147" t="s">
        <v>39070</v>
      </c>
      <c r="L6" s="142" t="str">
        <f>IFERROR(VLOOKUP(D6,DB!A:I,9,0),"")</f>
        <v>Latis</v>
      </c>
    </row>
    <row r="7" spans="1:16" ht="15" customHeight="1">
      <c r="A7" s="140"/>
      <c r="B7" s="140" t="str">
        <f>IFERROR(VLOOKUP(D7,DB!A:K,11,0),"")</f>
        <v/>
      </c>
      <c r="C7" s="141"/>
      <c r="D7" s="142"/>
      <c r="E7" s="143"/>
      <c r="F7" s="144"/>
      <c r="G7" s="145">
        <f ca="1">IFERROR(NOW()-F7,"")</f>
        <v>45936.385741319442</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45936.385741319442</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45936.385741319442</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45936.385741319442</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45936.385741319442</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45936.385741319442</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45936.385741319442</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45936.385741319442</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45936.385741319442</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45936.385741319442</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45936.385741319442</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45936.385741319442</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45936.385741319442</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45936.385741319442</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45936.385741319442</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45936.385741319442</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45936.385741319442</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45936.385741319442</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45936.385741319442</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45936.385741319442</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45936.385741319442</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45936.385741319442</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45936.385741319442</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45936.385741319442</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45936.385741319442</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45936.385741319442</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45936.385741319442</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45936.385741319442</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45936.385741319442</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45936.385741319442</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45936.385741319442</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45936.385741319442</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45936.385741319442</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45936.385741319442</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45936.385741319442</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45936.385741319442</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5">
        <f ca="1">IFERROR(NOW()-F43,"")</f>
        <v>45936.385741319442</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5">
        <f ca="1">IFERROR(NOW()-F44,"")</f>
        <v>45936.385741319442</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5">
        <f ca="1">IFERROR(NOW()-F45,"")</f>
        <v>45936.385741319442</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5">
        <f ca="1">IFERROR(NOW()-F46,"")</f>
        <v>45936.385741319442</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5">
        <f ca="1">IFERROR(NOW()-F47,"")</f>
        <v>45936.385741319442</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45936.385741319442</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45936.385741319442</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45936.385741319442</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45936.385741319442</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45936.385741319442</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45936.385741319442</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45936.385741319442</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45936.385741319442</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45936.385741319442</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45936.385741319442</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45936.385741319442</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45936.385741319442</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45936.385741319442</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45936.385741319442</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45936.385741319442</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45936.385741319442</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45936.385741319442</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45936.385741319442</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45936.385741319442</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45936.385741319442</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45936.385741319442</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45936.385741319442</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45936.385741319442</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45936.385741319442</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45936.385741319442</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45936.385741319442</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45936.385741319442</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45936.385741319442</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45936.385741319442</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45936.385741319442</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45936.385741319442</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45936.385741319442</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45936.385741319442</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45936.385741319442</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45936.385741319442</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45936.385741319442</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45936.385741319442</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45936.385741319442</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45936.385741319442</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45936.385741319442</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45936.385741319442</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45936.385741319442</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45936.385741319442</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45936.385741319442</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45936.385741319442</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45936.385741319442</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45936.385741319442</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45936.385741319442</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45936.385741319442</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45936.385741319442</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45936.385741319442</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45936.385741319442</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45936.385741319442</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45936.385741319442</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45936.385741319442</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45936.385741319442</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45936.385741319442</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45936.385741319442</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45936.385741319442</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45936.385741319442</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45936.385741319442</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45936.385741319442</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45936.385741319442</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45936.385741319442</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45936.385741319442</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45936.385741319442</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45936.385741319442</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45936.385741319442</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45936.385741319442</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45936.385741319442</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45936.385741319442</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45936.385741319442</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45936.385741319442</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45936.385741319442</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45936.385741319442</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45936.385741319442</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45936.385741319442</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45936.385741319442</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45936.385741319442</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45936.385741319442</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45936.385741319442</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45936.385741319442</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45936.385741319442</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45936.385741319442</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45936.385741319442</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45936.385741319442</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45936.385741319442</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45936.385741319442</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45936.385741319442</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45936.385741319442</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45936.385741319442</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45936.385741319442</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45936.385741319442</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45936.385741319442</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45936.385741319442</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45936.385741319442</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45936.385741319442</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45936.385741319442</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45936.385741319442</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45936.385741319442</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45936.385741319442</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45936.385741319442</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45936.385741319442</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45936.385741319442</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45936.385741319442</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45936.385741319442</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45936.385741319442</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45936.385741319442</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45936.385741319442</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45936.385741319442</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45936.385741319442</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45936.385741319442</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45936.385741319442</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45936.385741319442</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45936.385741319442</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45936.385741319442</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45936.385741319442</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45936.385741319442</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45936.385741319442</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45936.385741319442</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45936.385741319442</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45936.385741319442</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45936.385741319442</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45936.385741319442</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45936.385741319442</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45936.385741319442</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45936.385741319442</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45936.385741319442</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45936.385741319442</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45936.385741319442</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45936.385741319442</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45936.385741319442</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45936.385741319442</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45936.385741319442</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45936.385741319442</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45936.385741319442</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45936.385741319442</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45936.385741319442</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45936.385741319442</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45936.385741319442</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45936.385741319442</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45936.385741319442</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45936.385741319442</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45936.385741319442</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45936.385741319442</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45936.385741319442</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45936.385741319442</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45936.385741319442</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45936.385741319442</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45936.385741319442</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45936.385741319442</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45936.385741319442</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45936.385741319442</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45936.385741319442</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45936.385741319442</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45936.385741319442</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45936.385741319442</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45936.385741319442</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45936.385741319442</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45936.385741319442</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45936.385741319442</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45936.385741319442</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45936.385741319442</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45936.385741319442</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45936.385741319442</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45936.385741319442</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45936.385741319442</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45936.385741319442</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45936.385741319442</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45936.385741319442</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45936.385741319442</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45936.385741319442</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45936.385741319442</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45936.385741319442</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45936.385741319442</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45936.385741319442</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45936.385741319442</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45936.385741319442</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45936.385741319442</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45936.385741319442</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45936.385741319442</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45936.385741319442</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45936.385741319442</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45936.385741319442</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45936.385741319442</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45936.385741319442</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45936.385741319442</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45936.385741319442</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45936.385741319442</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45936.385741319442</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45936.385741319442</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45936.385741319442</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45936.385741319442</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45936.385741319442</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45936.385741319442</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45936.385741319442</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45936.385741319442</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45936.385741319442</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45936.385741319442</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45936.385741319442</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45936.385741319442</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45936.385741319442</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45936.385741319442</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45936.385741319442</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45936.385741319442</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45936.385741319442</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45936.385741319442</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45936.385741319442</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45936.385741319442</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45936.385741319442</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45936.385741319442</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45936.385741319442</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45936.385741319442</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45936.385741319442</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45936.385741319442</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45936.385741319442</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45936.385741319442</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45936.385741319442</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45936.385741319442</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45936.385741319442</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45936.385741319442</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45936.385741319442</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45936.385741319442</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45936.385741319442</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45936.385741319442</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45936.385741319442</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45936.385741319442</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45936.385741319442</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45936.385741319442</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45936.385741319442</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45936.385741319442</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45936.385741319442</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45936.385741319442</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45936.385741319442</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45936.385741319442</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45936.385741319442</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45936.385741319442</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45936.385741319442</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45936.385741319442</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45936.385741319442</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45936.385741319442</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45936.385741319442</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45936.385741319442</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45936.385741319442</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45936.385741319442</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45936.385741319442</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45936.385741319442</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45936.385741319442</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45936.385741319442</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45936.385741319442</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45936.385741319442</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45936.385741319442</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45936.385741319442</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45936.385741319442</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45936.385741319442</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45936.385741319442</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45936.385741319442</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45936.385741319442</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45936.385741319442</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45936.385741319442</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45936.385741319442</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45936.385741319442</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45936.385741319442</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45936.385741319442</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45936.385741319442</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45936.385741319442</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45936.385741319442</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45936.385741319442</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45936.385741319442</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45936.385741319442</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45936.385741319442</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45936.385741319442</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45936.385741319442</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45936.385741319442</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45936.385741319442</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45936.385741319442</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45936.385741319442</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45936.385741319442</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45936.385741319442</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45936.385741319442</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45936.385741319442</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45936.385741319442</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45936.385741319442</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45936.385741319442</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45936.385741319442</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45936.385741319442</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45936.385741319442</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45936.385741319442</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45936.385741319442</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45936.385741319442</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45936.385741319442</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45936.385741319442</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45936.385741319442</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45936.385741319442</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45936.385741319442</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45936.385741319442</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45936.385741319442</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45936.385741319442</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45936.385741319442</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45936.385741319442</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45936.385741319442</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45936.385741319442</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45936.385741319442</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45936.385741319442</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45936.385741319442</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45936.385741319442</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45936.385741319442</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45936.385741319442</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45936.385741319442</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45936.385741319442</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45936.385741319442</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45936.385741319442</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45936.385741319442</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45936.385741319442</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45936.385741319442</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45936.385741319442</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45936.385741319442</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45936.385741319442</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45936.385741319442</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45936.385741319442</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45936.385741319442</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45936.385741319442</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45936.385741319442</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45936.385741319442</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45936.385741319442</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45936.385741319442</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45936.385741319442</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45936.385741319442</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45936.385741319442</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45936.385741319442</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45936.385741319442</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45936.385741319442</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45936.385741319442</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45936.385741319442</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45936.385741319442</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45936.385741319442</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45936.385741319442</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45936.385741319442</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45936.385741319442</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45936.385741319442</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45936.385741319442</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45936.385741319442</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45936.385741319442</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45936.385741319442</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45936.385741319442</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45936.385741319442</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45936.385741319442</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45936.385741319442</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45936.385741319442</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45936.385741319442</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45936.385741319442</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45936.385741319442</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45936.385741319442</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45936.385741319442</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45936.385741319442</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45936.385741319442</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45936.385741319442</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45936.385741319442</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45936.385741319442</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45936.385741319442</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45936.385741319442</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45936.385741319442</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45936.385741319442</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45936.385741319442</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45936.385741319442</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45936.385741319442</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45936.385741319442</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45936.385741319442</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45936.385741319442</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45936.385741319442</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45936.385741319442</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45936.385741319442</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45936.385741319442</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45936.385741319442</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45936.385741319442</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45936.385741319442</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45936.385741319442</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45936.385741319442</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45936.385741319442</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45936.385741319442</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45936.385741319442</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45936.385741319442</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45936.385741319442</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45936.385741319442</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45936.385741319442</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45936.385741319442</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45936.385741319442</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45936.385741319442</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45936.385741319442</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45936.385741319442</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45936.385741319442</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45936.385741319442</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45936.385741319442</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45936.385741319442</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45936.385741319442</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45936.385741319442</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45936.385741319442</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45936.385741319442</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45936.385741319442</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45936.385741319442</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45936.385741319442</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45936.385741319442</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45936.385741319442</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45936.385741319442</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45936.385741319442</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45936.385741319442</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45936.385741319442</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45936.385741319442</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45936.385741319442</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45936.385741319442</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45936.385741319442</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45936.385741319442</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45936.385741319442</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45936.385741319442</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45936.385741319442</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45936.385741319442</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45936.385741319442</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45936.385741319442</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45936.385741319442</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45936.385741319442</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45936.385741319442</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45936.385741319442</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45936.385741319442</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45936.385741319442</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45936.385741319442</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45936.385741319442</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45936.385741319442</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45936.385741319442</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45936.385741319442</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45936.385741319442</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45936.385741319442</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45936.385741319442</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45936.385741319442</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45936.385741319442</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45936.385741319442</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45936.385741319442</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45936.385741319442</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45936.385741319442</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45936.385741319442</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45936.385741319442</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45936.385741319442</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45936.385741319442</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45936.385741319442</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45936.385741319442</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45936.385741319442</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45936.385741319442</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45936.385741319442</v>
      </c>
      <c r="H494" s="144"/>
      <c r="I494" s="140" t="str">
        <f>IFERROR(VLOOKUP(D494,DB!A:F,6,0),"")</f>
        <v/>
      </c>
      <c r="J494" s="140" t="str">
        <f>IFERROR(VLOOKUP(D494,DB!A:G,7,0),"")</f>
        <v/>
      </c>
      <c r="K494" s="147"/>
      <c r="L494" s="142" t="str">
        <f>IFERROR(VLOOKUP(D494,DB!A:I,9,0),"")</f>
        <v/>
      </c>
    </row>
    <row r="495" spans="1:12" ht="15" customHeight="1">
      <c r="A495" s="140"/>
      <c r="B495" s="140" t="str">
        <f>IFERROR(VLOOKUP(D495,DB!A:K,11,0),"")</f>
        <v/>
      </c>
      <c r="C495" s="141"/>
      <c r="D495" s="142"/>
      <c r="E495" s="143"/>
      <c r="F495" s="144"/>
      <c r="G495" s="146">
        <f ca="1">IFERROR(NOW()-F495,"")</f>
        <v>45936.385741319442</v>
      </c>
      <c r="H495" s="144"/>
      <c r="I495" s="140" t="str">
        <f>IFERROR(VLOOKUP(D495,DB!A:F,6,0),"")</f>
        <v/>
      </c>
      <c r="J495" s="140" t="str">
        <f>IFERROR(VLOOKUP(D495,DB!A:G,7,0),"")</f>
        <v/>
      </c>
      <c r="K495" s="147"/>
      <c r="L495" s="142" t="str">
        <f>IFERROR(VLOOKUP(D495,DB!A:I,9,0),"")</f>
        <v/>
      </c>
    </row>
    <row r="496" spans="1:12" ht="15" customHeight="1">
      <c r="A496" s="140"/>
      <c r="B496" s="140" t="str">
        <f>IFERROR(VLOOKUP(D496,DB!A:K,11,0),"")</f>
        <v/>
      </c>
      <c r="C496" s="141"/>
      <c r="D496" s="142"/>
      <c r="E496" s="143"/>
      <c r="F496" s="144"/>
      <c r="G496" s="146">
        <f ca="1">IFERROR(NOW()-F496,"")</f>
        <v>45936.385741319442</v>
      </c>
      <c r="H496" s="144"/>
      <c r="I496" s="140" t="str">
        <f>IFERROR(VLOOKUP(D496,DB!A:F,6,0),"")</f>
        <v/>
      </c>
      <c r="J496" s="140" t="str">
        <f>IFERROR(VLOOKUP(D496,DB!A:G,7,0),"")</f>
        <v/>
      </c>
      <c r="K496" s="147"/>
      <c r="L496" s="142" t="str">
        <f>IFERROR(VLOOKUP(D496,DB!A:I,9,0),"")</f>
        <v/>
      </c>
    </row>
    <row r="497" spans="1:12" ht="15" customHeight="1">
      <c r="A497" s="140"/>
      <c r="B497" s="140" t="str">
        <f>IFERROR(VLOOKUP(D497,DB!A:K,11,0),"")</f>
        <v/>
      </c>
      <c r="C497" s="141"/>
      <c r="D497" s="142"/>
      <c r="E497" s="143"/>
      <c r="F497" s="144"/>
      <c r="G497" s="146">
        <f ca="1">IFERROR(NOW()-F497,"")</f>
        <v>45936.385741319442</v>
      </c>
      <c r="H497" s="144"/>
      <c r="I497" s="140" t="str">
        <f>IFERROR(VLOOKUP(D497,DB!A:F,6,0),"")</f>
        <v/>
      </c>
      <c r="J497" s="140" t="str">
        <f>IFERROR(VLOOKUP(D497,DB!A:G,7,0),"")</f>
        <v/>
      </c>
      <c r="K497" s="147"/>
      <c r="L497" s="142" t="str">
        <f>IFERROR(VLOOKUP(D497,DB!A:I,9,0),"")</f>
        <v/>
      </c>
    </row>
    <row r="498" spans="1:12" ht="15" customHeight="1">
      <c r="A498" s="140"/>
      <c r="B498" s="140" t="str">
        <f>IFERROR(VLOOKUP(D498,DB!A:K,11,0),"")</f>
        <v/>
      </c>
      <c r="C498" s="141"/>
      <c r="D498" s="142"/>
      <c r="E498" s="143"/>
      <c r="F498" s="144"/>
      <c r="G498" s="146">
        <f ca="1">IFERROR(NOW()-F498,"")</f>
        <v>45936.385741319442</v>
      </c>
      <c r="H498" s="144"/>
      <c r="I498" s="140" t="str">
        <f>IFERROR(VLOOKUP(D498,DB!A:F,6,0),"")</f>
        <v/>
      </c>
      <c r="J498" s="140" t="str">
        <f>IFERROR(VLOOKUP(D498,DB!A:G,7,0),"")</f>
        <v/>
      </c>
      <c r="K498" s="147"/>
      <c r="L498" s="142" t="str">
        <f>IFERROR(VLOOKUP(D498,DB!A:I,9,0),"")</f>
        <v/>
      </c>
    </row>
    <row r="499" spans="1:12" ht="15" customHeight="1">
      <c r="A499" s="140"/>
      <c r="B499" s="140" t="str">
        <f>IFERROR(VLOOKUP(D499,DB!A:K,11,0),"")</f>
        <v/>
      </c>
      <c r="C499" s="141"/>
      <c r="D499" s="142"/>
      <c r="E499" s="143"/>
      <c r="F499" s="144"/>
      <c r="G499" s="146">
        <f ca="1">IFERROR(NOW()-F499,"")</f>
        <v>45936.385741319442</v>
      </c>
      <c r="H499" s="144"/>
      <c r="I499" s="140" t="str">
        <f>IFERROR(VLOOKUP(D499,DB!A:F,6,0),"")</f>
        <v/>
      </c>
      <c r="J499" s="140" t="str">
        <f>IFERROR(VLOOKUP(D499,DB!A:G,7,0),"")</f>
        <v/>
      </c>
      <c r="K499" s="147"/>
      <c r="L499" s="142" t="str">
        <f>IFERROR(VLOOKUP(D499,DB!A:I,9,0),"")</f>
        <v/>
      </c>
    </row>
    <row r="500" spans="1:12" ht="15" customHeight="1">
      <c r="A500" s="148"/>
      <c r="B500" s="148" t="str">
        <f>IFERROR(VLOOKUP(D500,DB!A:K,11,0),"")</f>
        <v/>
      </c>
      <c r="C500" s="149"/>
      <c r="D500" s="150"/>
      <c r="E500" s="151"/>
      <c r="F500" s="152"/>
      <c r="G500" s="153">
        <f ca="1">IFERROR(NOW()-F500,"")</f>
        <v>45936.385741319442</v>
      </c>
      <c r="H500" s="152"/>
      <c r="I500" s="148" t="str">
        <f>IFERROR(VLOOKUP(D500,DB!A:F,6,0),"")</f>
        <v/>
      </c>
      <c r="J500" s="148" t="str">
        <f>IFERROR(VLOOKUP(D500,DB!A:G,7,0),"")</f>
        <v/>
      </c>
      <c r="K500" s="154"/>
      <c r="L500" s="150"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44.553681134253566</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39045</v>
      </c>
      <c r="F3" s="38">
        <v>45926.188877314817</v>
      </c>
      <c r="G3" s="39">
        <f ca="1">IFERROR(NOW()-F3,"-")</f>
        <v>10.19686400462524</v>
      </c>
      <c r="H3" s="38">
        <v>45926.158159722225</v>
      </c>
      <c r="I3" s="37" t="str">
        <f>IFERROR(VLOOKUP(D3,DB!A:F,6,0),"")</f>
        <v>SCECO</v>
      </c>
      <c r="J3" s="37" t="str">
        <f>IFERROR(VLOOKUP(D3,DB!A:G,7,0),"")</f>
        <v>Good</v>
      </c>
      <c r="K3" s="37" t="s">
        <v>39074</v>
      </c>
      <c r="L3" s="37" t="str">
        <f>IFERROR(VLOOKUP(D3,DB!A:I,9,0),"")</f>
        <v>Latis</v>
      </c>
      <c r="M3" s="136"/>
    </row>
    <row r="4" spans="1:13" ht="30.75">
      <c r="A4" s="37" t="s">
        <v>39075</v>
      </c>
      <c r="B4" s="37" t="str">
        <f>IFERROR(VLOOKUP(D4,DB!A:K,11,0),"")</f>
        <v>R5</v>
      </c>
      <c r="C4" s="37">
        <v>1</v>
      </c>
      <c r="D4" s="37" t="s">
        <v>35624</v>
      </c>
      <c r="E4" s="37" t="s">
        <v>38964</v>
      </c>
      <c r="F4" s="38">
        <v>45936.163530092592</v>
      </c>
      <c r="G4" s="39">
        <f ca="1">IFERROR(NOW()-F4,"-")</f>
        <v>0.22221122685004957</v>
      </c>
      <c r="H4" s="38">
        <v>45936.070914351854</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45936.385741319442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45936.385741319442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45936.385741319442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45936.385741319442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45936.385741319442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45936.385741319442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45936.385741319442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45936.385741319442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45936.385741319442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45936.385741319442</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45936.385741319442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45936.385741319442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45936.385741319442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45936.385741319442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45936.385741319442</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45936.385741319442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45936.385741319442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45936.385741319442</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45936.385741319442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45936.385741319442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45936.385741319442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45936.385741319442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45936.385741319442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45936.385741319442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45936.385741319442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45936.385741319442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45936.385741319442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45936.385741319442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45936.385741319442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45936.385741319442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45936.385741319442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45936.385741319442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45936.385741319442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45936.385741319442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45936.385741319442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45936.385741319442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45936.385741319442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45936.385741319442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45936.385741319442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45936.385741319442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45936.385741319442</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45936.385741319442</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45936.385741319442</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45936.385741319442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45936.385741319442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45936.385741319442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45936.385741319442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45936.385741319442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45936.385741319442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45936.385741319442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45936.385741319442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45936.385741319442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45936.385741319442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45936.385741319442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45936.385741319442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45936.385741319442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45936.385741319442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45936.385741319442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45936.385741319442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45936.385741319442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45936.385741319442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45936.385741319442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45936.385741319442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45936.385741319442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45936.385741319442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45936.385741319442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45936.385741319442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45936.385741319442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45936.385741319442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45936.385741319442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45936.385741319442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45936.385741319442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45936.385741319442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45936.385741319442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45936.385741319442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45936.385741319442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45936.385741319442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45936.385741319442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45936.385741319442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45936.385741319442</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45936.385741319442</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45936.385741319442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45936.385741319442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45936.385741319442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45936.385741319442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45936.385741319442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45936.385741319442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45936.385741319442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45936.385741319442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45936.385741319442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45936.385741319442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45936.385741319442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45936.385741319442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45936.385741319442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45936.385741319442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45936.385741319442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45936.385741319442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45936.385741319442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45936.385741319442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45936.385741319442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45936.385741319442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45936.385741319442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45936.385741319442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45936.385741319442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45936.385741319442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45936.385741319442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45936.385741319442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45936.385741319442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45936.385741319442</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45936.385741319442</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45936.385741319442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45936.385741319442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45936.385741319442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45936.385741319442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45936.385741319442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45936.385741319442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45936.385741319442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45936.385741319442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45936.385741319442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45936.385741319442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45936.385741319442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45936.385741319442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45936.385741319442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45936.385741319442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45936.385741319442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45936.385741319442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45936.385741319442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45936.385741319442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45936.385741319442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45936.385741319442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45936.385741319442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45936.385741319442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45936.385741319442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45936.385741319442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45936.385741319442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45936.385741319442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45936.385741319442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45936.385741319442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45936.385741319442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45936.385741319442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45936.385741319442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45936.385741319442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45936.385741319442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45936.385741319442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45936.385741319442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45936.385741319442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45936.385741319442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45936.385741319442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45936.385741319442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45936.385741319442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45936.385741319442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45936.385741319442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45936.385741319442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45936.385741319442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45936.385741319442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45936.385741319442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45936.385741319442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45936.385741319442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45936.385741319442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45936.385741319442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45936.385741319442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45936.385741319442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45936.385741319442</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45936.385741319442</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9"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9.6128940972193959</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45936.385741319442</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2.5047690972205601</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1.4434959490681649</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45936.385741319442</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45936.385741319442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45936.385741319442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45936.385741319442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45936.385741319442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45936.385741319442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45936.385741319442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45936.385741319442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45936.385741319442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45936.385741319442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45936.385741319442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45936.385741319442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45936.385741319442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45936.385741319442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45936.385741319442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45936.385741319442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45936.385741319442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45936.385741319442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45936.385741319442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45936.385741319442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45936.385741319442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45936.385741319442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45936.385741319442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45936.385741319442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45936.385741319442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45936.385741319442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45936.385741319442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45936.385741319442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45936.385741319442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45936.385741319442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45936.385741319442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45936.385741319442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45936.385741319442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45936.385741319442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45936.385741319442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45936.385741319442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45936.385741319442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45936.385741319442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45936.385741319442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45936.385741319442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45936.385741319442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45936.385741319442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45936.385741319442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45936.385741319442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45936.385741319442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45936.385741319442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45936.385741319442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45936.385741319442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45936.385741319442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45936.385741319442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45936.385741319442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45936.385741319442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45936.385741319442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45936.385741319442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45936.385741319442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45936.385741319442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45936.385741319442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45936.385741319442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45936.385741319442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45936.385741319442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45936.385741319442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45936.385741319442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45936.385741319442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45936.385741319442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45936.385741319442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45936.385741319442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45936.385741319442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45936.385741319442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45936.385741319442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45936.385741319442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45936.385741319442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45936.385741319442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45936.385741319442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45936.385741319442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45936.385741319442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45936.385741319442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45936.385741319442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45936.385741319442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45936.385741319442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45936.385741319442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45936.385741319442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45936.385741319442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45936.385741319442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45936.385741319442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45936.385741319442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45936.385741319442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45936.385741319442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45936.385741319442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45936.385741319442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45936.385741319442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45936.385741319442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45936.385741319442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45936.385741319442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45936.385741319442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45936.385741319442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45936.385741319442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45936.385741319442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45936.385741319442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45936.385741319442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45936.385741319442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45936.385741319442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45936.385741319442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45936.385741319442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45936.385741319442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45936.385741319442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45936.385741319442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45936.385741319442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45936.385741319442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45936.385741319442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45936.385741319442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45936.385741319442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45936.385741319442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45936.385741319442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45936.385741319442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45936.385741319442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45936.385741319442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45936.385741319442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45936.385741319442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45936.385741319442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45936.385741319442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45936.385741319442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45936.385741319442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45936.385741319442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45936.385741319442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45936.385741319442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45936.385741319442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45936.385741319442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45936.385741319442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45936.385741319442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45936.385741319442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45936.385741319442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45936.385741319442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45936.385741319442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45936.385741319442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45936.385741319442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45936.385741319442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45936.385741319442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45936.385741319442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45936.385741319442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45936.385741319442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45936.385741319442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45936.385741319442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45936.385741319442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45936.385741319442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45936.385741319442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45936.385741319442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45936.385741319442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45936.385741319442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45936.385741319442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45936.385741319442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45936.385741319442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45936.385741319442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45936.385741319442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45936.385741319442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45936.385741319442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45936.385741319442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45936.385741319442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45936.385741319442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45936.385741319442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45936.385741319442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45936.385741319442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45936.385741319442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45936.385741319442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45936.385741319442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45936.385741319442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45936.385741319442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45936.385741319442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45936.385741319442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45936.385741319442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45936.385741319442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45936.385741319442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45936.385741319442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45936.385741319442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45936.385741319442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45936.385741319442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45936.385741319442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45936.385741319442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45936.385741319442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45936.385741319442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45936.385741319442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45936.385741319442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45936.385741319442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45936.385741319442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45936.385741319442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45936.385741319442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45936.385741319442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45936.385741319442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45936.385741319442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45936.385741319442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45936.385741319442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45936.385741319442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45936.385741319442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45936.385741319442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45936.385741319442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45936.385741319442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45936.385741319442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45936.385741319442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45936.385741319442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45936.385741319442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45936.385741319442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45936.385741319442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45936.385741319442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45936.385741319442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45936.385741319442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45936.385741319442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45936.385741319442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45936.385741319442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45936.385741319442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45936.385741319442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45936.385741319442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45936.385741319442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45936.385741319442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45936.385741319442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45936.385741319442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45936.385741319442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45936.385741319442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45936.385741319442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45936.385741319442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45936.385741319442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45936.385741319442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45936.385741319442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45936.385741319442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45936.385741319442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45936.385741319442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45936.385741319442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45936.385741319442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45936.385741319442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45936.385741319442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45936.385741319442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45936.385741319442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45936.385741319442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45936.385741319442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45936.385741319442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45936.385741319442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45936.385741319442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45936.385741319442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45936.385741319442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45936.385741319442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45936.385741319442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45936.385741319442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45936.385741319442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45936.385741319442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45936.385741319442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45936.385741319442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45936.385741319442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45936.385741319442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45936.385741319442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45936.385741319442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45936.385741319442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45936.385741319442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45936.385741319442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45936.385741319442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45936.385741319442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45936.385741319442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45936.385741319442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45936.385741319442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45936.385741319442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45936.385741319442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45936.385741319442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45936.385741319442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45936.385741319442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45936.385741319442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45936.385741319442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45936.385741319442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45936.385741319442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45936.385741319442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45936.385741319442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45936.385741319442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45936.385741319442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45936.385741319442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45936.385741319442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45936.385741319442</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2025-10-06T06:17:32Z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